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bates\Desktop\"/>
    </mc:Choice>
  </mc:AlternateContent>
  <workbookProtection workbookPassword="CB38" lockStructure="1"/>
  <bookViews>
    <workbookView xWindow="0" yWindow="135" windowWidth="18045" windowHeight="7845" tabRatio="844"/>
  </bookViews>
  <sheets>
    <sheet name="Instructions" sheetId="35" r:id="rId1"/>
    <sheet name="General Info &amp; Test Results" sheetId="9" r:id="rId2"/>
    <sheet name="Setup &amp; Instrumentation" sheetId="37" r:id="rId3"/>
    <sheet name="Photos" sheetId="32" r:id="rId4"/>
    <sheet name="Test Conditions" sheetId="13" r:id="rId5"/>
    <sheet name="Test Data Inputs" sheetId="11" r:id="rId6"/>
    <sheet name="Addendum" sheetId="38" r:id="rId7"/>
    <sheet name="Report Sign-Off Block" sheetId="34" r:id="rId8"/>
    <sheet name="Calculations - Metrics" sheetId="26" r:id="rId9"/>
    <sheet name="Calculations - Low-Power Mode" sheetId="39" r:id="rId10"/>
    <sheet name="Calculations -Water Consumption" sheetId="27" r:id="rId11"/>
    <sheet name="Calculations - Dryer Energy" sheetId="25" r:id="rId12"/>
    <sheet name="Calculations - Machine Elec" sheetId="24" r:id="rId13"/>
    <sheet name="Calculations - Hot Water Energy" sheetId="23" r:id="rId14"/>
    <sheet name="Calculations - RMC" sheetId="21" r:id="rId15"/>
    <sheet name="Tables" sheetId="2" r:id="rId16"/>
    <sheet name="Drop-Downs" sheetId="12" r:id="rId17"/>
    <sheet name="Version Control" sheetId="33" r:id="rId18"/>
  </sheets>
  <definedNames>
    <definedName name="_xlnm._FilterDatabase" localSheetId="1" hidden="1">'General Info &amp; Test Results'!$B$20:$G$43</definedName>
    <definedName name="Favg_adaptive">Tables!$D$25</definedName>
    <definedName name="FillControl">'Drop-Downs'!$B$18:$B$22</definedName>
    <definedName name="Fmax_adaptive">Tables!$D$24</definedName>
    <definedName name="Fmax_manual">Tables!$C$24</definedName>
    <definedName name="Fmin_adaptive">Tables!$D$26</definedName>
    <definedName name="Fmin_manual">Tables!$C$26</definedName>
    <definedName name="LotNumber">'Drop-Downs'!$B$53:$B$68</definedName>
    <definedName name="LowPowerModes">'Drop-Downs'!$B$29:$B$31</definedName>
    <definedName name="ProductClasses">'Drop-Downs'!$B$12:$B$15</definedName>
    <definedName name="TUFc">'General Info &amp; Test Results'!$F$37</definedName>
    <definedName name="TUFh">'General Info &amp; Test Results'!$F$40</definedName>
    <definedName name="TUFm">'General Info &amp; Test Results'!$F$41</definedName>
    <definedName name="TUFw">'General Info &amp; Test Results'!$F$38</definedName>
    <definedName name="TUFww">'General Info &amp; Test Results'!$F$39</definedName>
    <definedName name="UniformTemp">'Drop-Downs'!$B$25:$B$26</definedName>
    <definedName name="WarmColdCycles">'Drop-Downs'!$B$34:$B$38</definedName>
    <definedName name="WarmWarmCycles">'Drop-Downs'!$B$41:$B$45</definedName>
    <definedName name="WaterTemp">'Drop-Downs'!$B$48:$B$49</definedName>
    <definedName name="Yes_No">'Drop-Downs'!$F$12:$F$13</definedName>
    <definedName name="Yes_Yes">'Drop-Downs'!$H$12</definedName>
  </definedNames>
  <calcPr calcId="152511"/>
</workbook>
</file>

<file path=xl/calcChain.xml><?xml version="1.0" encoding="utf-8"?>
<calcChain xmlns="http://schemas.openxmlformats.org/spreadsheetml/2006/main">
  <c r="B7" i="35" l="1"/>
  <c r="C6" i="35"/>
  <c r="B6" i="35"/>
  <c r="B5" i="35"/>
  <c r="B4" i="35"/>
  <c r="C3" i="35"/>
  <c r="B3" i="35"/>
  <c r="B2" i="35"/>
  <c r="B8" i="9"/>
  <c r="B7" i="9"/>
  <c r="C6" i="9"/>
  <c r="B6" i="9"/>
  <c r="B5" i="9"/>
  <c r="B4" i="9"/>
  <c r="C3" i="9"/>
  <c r="B3" i="9"/>
  <c r="B2" i="9"/>
  <c r="B8" i="37"/>
  <c r="B7" i="37"/>
  <c r="C6" i="37"/>
  <c r="B6" i="37"/>
  <c r="B5" i="37"/>
  <c r="B4" i="37"/>
  <c r="C3" i="37"/>
  <c r="B3" i="37"/>
  <c r="B2" i="37"/>
  <c r="B8" i="32"/>
  <c r="B7" i="32"/>
  <c r="C6" i="32"/>
  <c r="B6" i="32"/>
  <c r="B5" i="32"/>
  <c r="B4" i="32"/>
  <c r="C3" i="32"/>
  <c r="B3" i="32"/>
  <c r="B2" i="32"/>
  <c r="B8" i="13"/>
  <c r="B7" i="13"/>
  <c r="C6" i="13"/>
  <c r="B6" i="13"/>
  <c r="B5" i="13"/>
  <c r="B4" i="13"/>
  <c r="C3" i="13"/>
  <c r="B3" i="13"/>
  <c r="B2" i="13"/>
  <c r="B8" i="11"/>
  <c r="B7" i="11"/>
  <c r="C6" i="11"/>
  <c r="B6" i="11"/>
  <c r="B5" i="11"/>
  <c r="B4" i="11"/>
  <c r="C3" i="11"/>
  <c r="B3" i="11"/>
  <c r="B2" i="11"/>
  <c r="B8" i="38"/>
  <c r="B7" i="38"/>
  <c r="C6" i="38"/>
  <c r="B6" i="38"/>
  <c r="B5" i="38"/>
  <c r="B4" i="38"/>
  <c r="C3" i="38"/>
  <c r="B3" i="38"/>
  <c r="B2" i="38"/>
  <c r="C6" i="34"/>
  <c r="B8" i="34"/>
  <c r="B7" i="34"/>
  <c r="B8" i="26"/>
  <c r="B7" i="26"/>
  <c r="C6" i="26"/>
  <c r="B6" i="26"/>
  <c r="B5" i="26"/>
  <c r="B4" i="26"/>
  <c r="C3" i="26"/>
  <c r="B3" i="26"/>
  <c r="B2" i="26"/>
  <c r="B8" i="39"/>
  <c r="B7" i="39"/>
  <c r="C6" i="39"/>
  <c r="B6" i="39"/>
  <c r="B5" i="39"/>
  <c r="B4" i="39"/>
  <c r="C3" i="39"/>
  <c r="B3" i="39"/>
  <c r="B2" i="39"/>
  <c r="B8" i="27"/>
  <c r="B7" i="27"/>
  <c r="C6" i="27"/>
  <c r="B6" i="27"/>
  <c r="B5" i="27"/>
  <c r="B4" i="27"/>
  <c r="C3" i="27"/>
  <c r="B3" i="27"/>
  <c r="B2" i="27"/>
  <c r="B8" i="25"/>
  <c r="B7" i="25"/>
  <c r="C6" i="25"/>
  <c r="B6" i="25"/>
  <c r="B5" i="25"/>
  <c r="B4" i="25"/>
  <c r="C3" i="25"/>
  <c r="B3" i="25"/>
  <c r="B2" i="25"/>
  <c r="B8" i="24"/>
  <c r="B7" i="24"/>
  <c r="C6" i="24"/>
  <c r="B6" i="24"/>
  <c r="B5" i="24"/>
  <c r="B4" i="24"/>
  <c r="C3" i="24"/>
  <c r="B3" i="24"/>
  <c r="B2" i="24"/>
  <c r="B8" i="23"/>
  <c r="B7" i="23"/>
  <c r="C6" i="23"/>
  <c r="B6" i="23"/>
  <c r="B5" i="23"/>
  <c r="B4" i="23"/>
  <c r="C3" i="23"/>
  <c r="B3" i="23"/>
  <c r="B2" i="23"/>
  <c r="C6" i="21"/>
  <c r="B8" i="21"/>
  <c r="B7" i="21"/>
  <c r="B8" i="2"/>
  <c r="B7" i="2"/>
  <c r="C6" i="2"/>
  <c r="B6" i="2"/>
  <c r="B5" i="2"/>
  <c r="B4" i="2"/>
  <c r="C3" i="2"/>
  <c r="B3" i="2"/>
  <c r="B2" i="2"/>
  <c r="C6" i="12"/>
  <c r="B8" i="12"/>
  <c r="B7" i="12"/>
  <c r="C8" i="33"/>
  <c r="C8" i="37" s="1"/>
  <c r="C7" i="33"/>
  <c r="C7" i="12" s="1"/>
  <c r="C6" i="33"/>
  <c r="C5" i="33"/>
  <c r="C5" i="13" s="1"/>
  <c r="C4" i="33"/>
  <c r="C4" i="35" s="1"/>
  <c r="D34" i="9"/>
  <c r="D35" i="9"/>
  <c r="C4" i="24" l="1"/>
  <c r="C4" i="27"/>
  <c r="C4" i="26"/>
  <c r="C4" i="32"/>
  <c r="C4" i="9"/>
  <c r="C4" i="12"/>
  <c r="C4" i="2"/>
  <c r="C4" i="11"/>
  <c r="C4" i="21"/>
  <c r="C4" i="34"/>
  <c r="C4" i="23"/>
  <c r="C4" i="25"/>
  <c r="C4" i="39"/>
  <c r="C4" i="38"/>
  <c r="C4" i="13"/>
  <c r="C4" i="37"/>
  <c r="C8" i="9"/>
  <c r="C5" i="2"/>
  <c r="C5" i="27"/>
  <c r="C5" i="11"/>
  <c r="C5" i="9"/>
  <c r="C5" i="35"/>
  <c r="C5" i="25"/>
  <c r="C5" i="38"/>
  <c r="C5" i="37"/>
  <c r="C5" i="24"/>
  <c r="C5" i="26"/>
  <c r="C5" i="32"/>
  <c r="C5" i="23"/>
  <c r="C5" i="39"/>
  <c r="C7" i="35"/>
  <c r="C7" i="9"/>
  <c r="C8" i="12"/>
  <c r="C8" i="2"/>
  <c r="C8" i="21"/>
  <c r="C8" i="23"/>
  <c r="C8" i="24"/>
  <c r="C8" i="25"/>
  <c r="C8" i="27"/>
  <c r="C8" i="39"/>
  <c r="C8" i="26"/>
  <c r="C8" i="34"/>
  <c r="C8" i="38"/>
  <c r="C8" i="11"/>
  <c r="C8" i="13"/>
  <c r="C8" i="32"/>
  <c r="C7" i="37"/>
  <c r="C7" i="32"/>
  <c r="C7" i="13"/>
  <c r="C7" i="11"/>
  <c r="C7" i="38"/>
  <c r="C7" i="34"/>
  <c r="C7" i="26"/>
  <c r="C7" i="39"/>
  <c r="C7" i="27"/>
  <c r="C7" i="25"/>
  <c r="C7" i="24"/>
  <c r="C7" i="23"/>
  <c r="C7" i="21"/>
  <c r="C7" i="2"/>
  <c r="D37" i="9" l="1"/>
  <c r="C29" i="38"/>
  <c r="C28" i="38"/>
  <c r="C27" i="38"/>
  <c r="C26" i="38"/>
  <c r="C25" i="38"/>
  <c r="C24" i="38"/>
  <c r="C23" i="38"/>
  <c r="C22" i="38"/>
  <c r="C20" i="38"/>
  <c r="F41" i="9"/>
  <c r="F40" i="9"/>
  <c r="F39" i="9"/>
  <c r="F38" i="9"/>
  <c r="F37" i="9"/>
  <c r="C15" i="11" l="1"/>
  <c r="C16" i="11" s="1"/>
  <c r="F17" i="9" s="1"/>
  <c r="C20" i="25" l="1"/>
  <c r="C34" i="21"/>
  <c r="D34" i="21"/>
  <c r="C35" i="21"/>
  <c r="D35" i="21"/>
  <c r="C74" i="23"/>
  <c r="C56" i="23"/>
  <c r="C36" i="21" l="1"/>
  <c r="D36" i="21"/>
  <c r="F80" i="38"/>
  <c r="F79" i="38"/>
  <c r="F77" i="38"/>
  <c r="F76" i="38"/>
  <c r="F75" i="38"/>
  <c r="F74" i="38"/>
  <c r="F71" i="38"/>
  <c r="F70" i="38"/>
  <c r="F69" i="38"/>
  <c r="F68" i="38"/>
  <c r="F66" i="38"/>
  <c r="F60" i="38"/>
  <c r="F54" i="38"/>
  <c r="F43" i="38"/>
  <c r="F37" i="38"/>
  <c r="F72" i="38" l="1"/>
  <c r="F78" i="38"/>
  <c r="C72" i="11"/>
  <c r="C71" i="11"/>
  <c r="C70" i="11"/>
  <c r="C69" i="11"/>
  <c r="C66" i="11"/>
  <c r="C65" i="11"/>
  <c r="C64" i="11"/>
  <c r="D30" i="9"/>
  <c r="C19" i="11" l="1"/>
  <c r="C19" i="39" l="1"/>
  <c r="C32" i="39"/>
  <c r="C31" i="39"/>
  <c r="D89" i="27"/>
  <c r="D88" i="27"/>
  <c r="C89" i="27"/>
  <c r="C88" i="27"/>
  <c r="D82" i="27"/>
  <c r="D81" i="27"/>
  <c r="C82" i="27"/>
  <c r="C81" i="27"/>
  <c r="D75" i="27"/>
  <c r="D74" i="27"/>
  <c r="C75" i="27"/>
  <c r="C74" i="27"/>
  <c r="C66" i="27"/>
  <c r="D66" i="27"/>
  <c r="C67" i="27"/>
  <c r="D67" i="27"/>
  <c r="C63" i="27"/>
  <c r="D63" i="27"/>
  <c r="D60" i="27"/>
  <c r="D59" i="27"/>
  <c r="C60" i="27"/>
  <c r="C59" i="27"/>
  <c r="C24" i="39" l="1"/>
  <c r="C25" i="39"/>
  <c r="E66" i="27"/>
  <c r="E81" i="27"/>
  <c r="E88" i="27"/>
  <c r="E82" i="27"/>
  <c r="E89" i="27"/>
  <c r="E60" i="27"/>
  <c r="E63" i="27"/>
  <c r="E59" i="27"/>
  <c r="E67" i="27"/>
  <c r="E74" i="27"/>
  <c r="E75" i="27"/>
  <c r="C60" i="23"/>
  <c r="C74" i="38"/>
  <c r="D74" i="38"/>
  <c r="E74" i="38"/>
  <c r="C75" i="38"/>
  <c r="D75" i="38"/>
  <c r="E75" i="38"/>
  <c r="C76" i="38"/>
  <c r="D76" i="38"/>
  <c r="E76" i="38"/>
  <c r="C77" i="38"/>
  <c r="D77" i="38"/>
  <c r="E77" i="38"/>
  <c r="E43" i="38"/>
  <c r="D43" i="38"/>
  <c r="C43" i="38"/>
  <c r="E60" i="38"/>
  <c r="D60" i="38"/>
  <c r="C60" i="38"/>
  <c r="C14" i="39" l="1"/>
  <c r="C31" i="26" s="1"/>
  <c r="D78" i="38"/>
  <c r="C78" i="38"/>
  <c r="C42" i="27"/>
  <c r="C51" i="27"/>
  <c r="C50" i="27"/>
  <c r="C43" i="27"/>
  <c r="E78" i="38"/>
  <c r="C31" i="11" l="1"/>
  <c r="C26" i="11" l="1"/>
  <c r="C68" i="11" l="1"/>
  <c r="C19" i="21"/>
  <c r="G37" i="9" l="1"/>
  <c r="E80" i="38" l="1"/>
  <c r="D80" i="38"/>
  <c r="C80" i="38"/>
  <c r="E79" i="38"/>
  <c r="D79" i="38"/>
  <c r="C79" i="38"/>
  <c r="E71" i="38"/>
  <c r="D71" i="38"/>
  <c r="C71" i="38"/>
  <c r="E70" i="38"/>
  <c r="D70" i="38"/>
  <c r="C70" i="38"/>
  <c r="E69" i="38"/>
  <c r="D69" i="38"/>
  <c r="C69" i="38"/>
  <c r="E68" i="38"/>
  <c r="D68" i="38"/>
  <c r="C68" i="38"/>
  <c r="E66" i="38"/>
  <c r="D66" i="38"/>
  <c r="C66" i="38"/>
  <c r="E54" i="38"/>
  <c r="D54" i="38"/>
  <c r="C54" i="38"/>
  <c r="E37" i="38"/>
  <c r="D37" i="38"/>
  <c r="C37" i="38"/>
  <c r="C72" i="38" l="1"/>
  <c r="D72" i="38"/>
  <c r="E72" i="38"/>
  <c r="C45" i="9" l="1"/>
  <c r="G28" i="9" l="1"/>
  <c r="G29" i="9"/>
  <c r="G30" i="9"/>
  <c r="G31" i="9"/>
  <c r="G27" i="9"/>
  <c r="E28" i="9"/>
  <c r="E29" i="9"/>
  <c r="E30" i="9"/>
  <c r="E31" i="9"/>
  <c r="E27" i="9"/>
  <c r="F28" i="9"/>
  <c r="F29" i="9"/>
  <c r="F30" i="9"/>
  <c r="F31" i="9"/>
  <c r="D16" i="34"/>
  <c r="F27" i="9" s="1"/>
  <c r="C19" i="25" l="1"/>
  <c r="D53" i="21"/>
  <c r="D52" i="21"/>
  <c r="D41" i="21"/>
  <c r="D40" i="21"/>
  <c r="D47" i="21"/>
  <c r="D46" i="21"/>
  <c r="D48" i="21" l="1"/>
  <c r="D42" i="21"/>
  <c r="D54" i="21"/>
  <c r="C21" i="21"/>
  <c r="C46" i="9" l="1"/>
  <c r="B6" i="12" l="1"/>
  <c r="B5" i="12"/>
  <c r="B4" i="12"/>
  <c r="B3" i="12"/>
  <c r="B2" i="12"/>
  <c r="B6" i="21"/>
  <c r="B5" i="21"/>
  <c r="B4" i="21"/>
  <c r="B3" i="21"/>
  <c r="B2" i="21"/>
  <c r="B6" i="34"/>
  <c r="B5" i="34"/>
  <c r="B4" i="34"/>
  <c r="B3" i="34"/>
  <c r="B2" i="34"/>
  <c r="C26" i="26" l="1"/>
  <c r="C45" i="26"/>
  <c r="C34" i="26"/>
  <c r="C38" i="26"/>
  <c r="C22" i="11"/>
  <c r="C21" i="25" s="1"/>
  <c r="C23" i="11"/>
  <c r="C22" i="25" s="1"/>
  <c r="C5" i="21"/>
  <c r="C5" i="12"/>
  <c r="C5" i="34"/>
  <c r="C3" i="12"/>
  <c r="C3" i="21"/>
  <c r="C3" i="34"/>
  <c r="C73" i="24"/>
  <c r="C74" i="24"/>
  <c r="C70" i="24"/>
  <c r="C66" i="24"/>
  <c r="C67" i="24"/>
  <c r="C63" i="24"/>
  <c r="C59" i="24"/>
  <c r="C60" i="24"/>
  <c r="C56" i="24"/>
  <c r="C51" i="24"/>
  <c r="C52" i="24"/>
  <c r="C48" i="24"/>
  <c r="C44" i="24"/>
  <c r="C45" i="24"/>
  <c r="C41" i="24"/>
  <c r="C88" i="23"/>
  <c r="C89" i="23"/>
  <c r="C85" i="23"/>
  <c r="C81" i="23"/>
  <c r="C82" i="23"/>
  <c r="C78" i="23"/>
  <c r="C75" i="23"/>
  <c r="C71" i="23"/>
  <c r="C66" i="23"/>
  <c r="C67" i="23"/>
  <c r="C63" i="23"/>
  <c r="C59" i="23"/>
  <c r="C67" i="11" l="1"/>
  <c r="E87" i="11" l="1"/>
  <c r="E81" i="11"/>
  <c r="D87" i="11"/>
  <c r="D81" i="11"/>
  <c r="C87" i="11"/>
  <c r="C81" i="11"/>
  <c r="C57" i="27" s="1"/>
  <c r="F87" i="11"/>
  <c r="F81" i="11"/>
  <c r="E134" i="11"/>
  <c r="D140" i="11"/>
  <c r="F140" i="11"/>
  <c r="D134" i="11"/>
  <c r="D79" i="27" s="1"/>
  <c r="F134" i="11"/>
  <c r="C140" i="11"/>
  <c r="C80" i="27" s="1"/>
  <c r="E140" i="11"/>
  <c r="C65" i="24" s="1"/>
  <c r="C134" i="11"/>
  <c r="C79" i="27" s="1"/>
  <c r="F157" i="11"/>
  <c r="E157" i="11"/>
  <c r="C72" i="24" s="1"/>
  <c r="D157" i="11"/>
  <c r="C157" i="11"/>
  <c r="C87" i="27" s="1"/>
  <c r="C123" i="11"/>
  <c r="C73" i="27" s="1"/>
  <c r="F123" i="11"/>
  <c r="E123" i="11"/>
  <c r="C58" i="24" s="1"/>
  <c r="D123" i="11"/>
  <c r="E104" i="11"/>
  <c r="C50" i="24" s="1"/>
  <c r="C43" i="24"/>
  <c r="D104" i="11"/>
  <c r="C104" i="11"/>
  <c r="C65" i="27" s="1"/>
  <c r="C58" i="27"/>
  <c r="F104" i="11"/>
  <c r="F151" i="11"/>
  <c r="E151" i="11"/>
  <c r="C151" i="11"/>
  <c r="C86" i="27" s="1"/>
  <c r="D151" i="11"/>
  <c r="C117" i="11"/>
  <c r="C72" i="27" s="1"/>
  <c r="E117" i="11"/>
  <c r="D117" i="11"/>
  <c r="F117" i="11"/>
  <c r="D98" i="11"/>
  <c r="C98" i="11"/>
  <c r="C64" i="27" s="1"/>
  <c r="F98" i="11"/>
  <c r="E98" i="11"/>
  <c r="C22" i="27"/>
  <c r="C19" i="24"/>
  <c r="C19" i="23"/>
  <c r="C62" i="11"/>
  <c r="C20" i="21"/>
  <c r="C23" i="21"/>
  <c r="C22" i="21"/>
  <c r="G141" i="11" l="1"/>
  <c r="G137" i="11"/>
  <c r="G132" i="11"/>
  <c r="G140" i="11"/>
  <c r="G136" i="11"/>
  <c r="G131" i="11"/>
  <c r="G139" i="11"/>
  <c r="G134" i="11"/>
  <c r="G130" i="11"/>
  <c r="G142" i="11"/>
  <c r="G138" i="11"/>
  <c r="G133" i="11"/>
  <c r="G128" i="11"/>
  <c r="C37" i="21"/>
  <c r="D37" i="21"/>
  <c r="D38" i="21" s="1"/>
  <c r="D87" i="27"/>
  <c r="E87" i="27" s="1"/>
  <c r="C87" i="23"/>
  <c r="D73" i="27"/>
  <c r="C73" i="23"/>
  <c r="D80" i="27"/>
  <c r="E80" i="27" s="1"/>
  <c r="C80" i="23"/>
  <c r="D58" i="27"/>
  <c r="E58" i="27" s="1"/>
  <c r="C58" i="23"/>
  <c r="D65" i="27"/>
  <c r="E65" i="27" s="1"/>
  <c r="C65" i="23"/>
  <c r="C64" i="24"/>
  <c r="C35" i="24" s="1"/>
  <c r="D86" i="27"/>
  <c r="E86" i="27" s="1"/>
  <c r="C86" i="23"/>
  <c r="C79" i="23"/>
  <c r="E79" i="27"/>
  <c r="C71" i="24"/>
  <c r="C36" i="24" s="1"/>
  <c r="D72" i="27"/>
  <c r="D64" i="27"/>
  <c r="E64" i="27" s="1"/>
  <c r="D57" i="27"/>
  <c r="E57" i="27" s="1"/>
  <c r="D43" i="21"/>
  <c r="D49" i="21"/>
  <c r="D55" i="21"/>
  <c r="D85" i="27"/>
  <c r="C56" i="27"/>
  <c r="C71" i="27"/>
  <c r="C85" i="27"/>
  <c r="C78" i="27"/>
  <c r="C40" i="27" l="1"/>
  <c r="C41" i="27"/>
  <c r="C28" i="21"/>
  <c r="C38" i="21"/>
  <c r="C50" i="23"/>
  <c r="C39" i="23" s="1"/>
  <c r="C51" i="23"/>
  <c r="C40" i="23" s="1"/>
  <c r="E49" i="11"/>
  <c r="D56" i="21"/>
  <c r="E58" i="11" s="1"/>
  <c r="D50" i="21"/>
  <c r="E55" i="11" s="1"/>
  <c r="D44" i="21"/>
  <c r="E52" i="11" s="1"/>
  <c r="E73" i="27"/>
  <c r="C49" i="27" s="1"/>
  <c r="E72" i="27"/>
  <c r="C48" i="27" s="1"/>
  <c r="C72" i="23"/>
  <c r="C49" i="23" s="1"/>
  <c r="C38" i="23" s="1"/>
  <c r="C64" i="23"/>
  <c r="C46" i="23" s="1"/>
  <c r="C35" i="23" s="1"/>
  <c r="C57" i="23"/>
  <c r="C45" i="23" s="1"/>
  <c r="C34" i="23" s="1"/>
  <c r="D56" i="27"/>
  <c r="D78" i="27"/>
  <c r="E78" i="27" s="1"/>
  <c r="E85" i="27"/>
  <c r="D71" i="27"/>
  <c r="E71" i="27" s="1"/>
  <c r="C27" i="23" l="1"/>
  <c r="C28" i="23"/>
  <c r="C47" i="27"/>
  <c r="E35" i="11"/>
  <c r="D28" i="21"/>
  <c r="C57" i="24"/>
  <c r="C34" i="24" s="1"/>
  <c r="C42" i="24"/>
  <c r="C30" i="24" s="1"/>
  <c r="C49" i="24"/>
  <c r="C31" i="24" s="1"/>
  <c r="E56" i="27"/>
  <c r="C27" i="27" l="1"/>
  <c r="C33" i="27"/>
  <c r="C39" i="27"/>
  <c r="C24" i="24"/>
  <c r="C26" i="27" l="1"/>
  <c r="C32" i="27"/>
  <c r="C23" i="24"/>
  <c r="C25" i="24" s="1"/>
  <c r="C14" i="24" s="1"/>
  <c r="C32" i="11"/>
  <c r="C34" i="27" l="1"/>
  <c r="C17" i="27"/>
  <c r="C28" i="27"/>
  <c r="C41" i="26"/>
  <c r="C29" i="26"/>
  <c r="C53" i="21"/>
  <c r="C46" i="21"/>
  <c r="C46" i="26" l="1"/>
  <c r="C21" i="26" s="1"/>
  <c r="F16" i="9" s="1"/>
  <c r="C14" i="27"/>
  <c r="C35" i="26" s="1"/>
  <c r="C15" i="26" s="1"/>
  <c r="F14" i="9" s="1"/>
  <c r="C40" i="21"/>
  <c r="C52" i="21"/>
  <c r="C54" i="21" s="1"/>
  <c r="C55" i="21" s="1"/>
  <c r="C56" i="21" s="1"/>
  <c r="C47" i="21"/>
  <c r="C48" i="21" s="1"/>
  <c r="C49" i="21" s="1"/>
  <c r="C41" i="21"/>
  <c r="E44" i="11" l="1"/>
  <c r="C50" i="21"/>
  <c r="E41" i="11" s="1"/>
  <c r="C42" i="21"/>
  <c r="C43" i="21" s="1"/>
  <c r="C44" i="21" s="1"/>
  <c r="C27" i="21" l="1"/>
  <c r="C29" i="21" s="1"/>
  <c r="E38" i="11"/>
  <c r="D27" i="21" l="1"/>
  <c r="D29" i="21" s="1"/>
  <c r="C14" i="21" s="1"/>
  <c r="C29" i="23"/>
  <c r="C14" i="23" s="1"/>
  <c r="C28" i="26" l="1"/>
  <c r="C27" i="26" s="1"/>
  <c r="C40" i="26"/>
  <c r="C39" i="26" s="1"/>
  <c r="F18" i="9" l="1"/>
  <c r="C27" i="25"/>
  <c r="C31" i="25" l="1"/>
  <c r="C32" i="25"/>
  <c r="C33" i="25" l="1"/>
  <c r="C14" i="25" s="1"/>
  <c r="C42" i="26" l="1"/>
  <c r="C18" i="26" l="1"/>
  <c r="F15" i="9" s="1"/>
  <c r="C30" i="26"/>
  <c r="C12" i="26" l="1"/>
  <c r="F13" i="9" s="1"/>
</calcChain>
</file>

<file path=xl/sharedStrings.xml><?xml version="1.0" encoding="utf-8"?>
<sst xmlns="http://schemas.openxmlformats.org/spreadsheetml/2006/main" count="1120" uniqueCount="528">
  <si>
    <t>Max Wash Temperature Available</t>
  </si>
  <si>
    <t>No. Wash Temperature Selections</t>
  </si>
  <si>
    <t>Single</t>
  </si>
  <si>
    <t>2 Temps</t>
  </si>
  <si>
    <t>&gt;2 Temps</t>
  </si>
  <si>
    <t>3 Temps</t>
  </si>
  <si>
    <t>&gt; 3 Temps</t>
  </si>
  <si>
    <t>TUFm (Extra Hot)</t>
  </si>
  <si>
    <t>TUFh (Hot)</t>
  </si>
  <si>
    <t>TUFc (Cold)</t>
  </si>
  <si>
    <t>Manual</t>
  </si>
  <si>
    <t>Adaptive</t>
  </si>
  <si>
    <t>RMC</t>
  </si>
  <si>
    <t>Lab Name:</t>
  </si>
  <si>
    <t>Step 1</t>
  </si>
  <si>
    <t>Step 3</t>
  </si>
  <si>
    <t>≤ 135°F (57.2°C)</t>
  </si>
  <si>
    <t>Fmax =</t>
  </si>
  <si>
    <t>Favg =</t>
  </si>
  <si>
    <t>Fmin =</t>
  </si>
  <si>
    <t>lb</t>
  </si>
  <si>
    <t>(kg)</t>
  </si>
  <si>
    <t>Container volume</t>
  </si>
  <si>
    <t>Minimum load</t>
  </si>
  <si>
    <t>Maximum load</t>
  </si>
  <si>
    <t>Average load</t>
  </si>
  <si>
    <t>Test Conditions</t>
  </si>
  <si>
    <t>Clothes Container Capacity</t>
  </si>
  <si>
    <t>Step 2</t>
  </si>
  <si>
    <t>Yes</t>
  </si>
  <si>
    <t>No</t>
  </si>
  <si>
    <t>Tables</t>
  </si>
  <si>
    <t>Modified Energy Factor (MEF)</t>
  </si>
  <si>
    <t>Uniformly Distributed Wash Temperatures</t>
  </si>
  <si>
    <t>Product Class</t>
  </si>
  <si>
    <t>Fill Control:</t>
  </si>
  <si>
    <t>Both Manual and Adaptive</t>
  </si>
  <si>
    <t>-</t>
  </si>
  <si>
    <t>Table 4.1.1 - Temperature Use Factors</t>
  </si>
  <si>
    <t>Water Fill Control System</t>
  </si>
  <si>
    <t>Table 4.1.3 - Load Usage Factors</t>
  </si>
  <si>
    <t>Table 5.1 - Test Load Sizes</t>
  </si>
  <si>
    <t>Type of fill control:</t>
  </si>
  <si>
    <t>120 V ± 2%</t>
  </si>
  <si>
    <t>Cold water temp:</t>
  </si>
  <si>
    <t>Hot water temp:</t>
  </si>
  <si>
    <t>Line voltage:</t>
  </si>
  <si>
    <t>Water pressure:</t>
  </si>
  <si>
    <t>35 psig ± 2.5 psig</t>
  </si>
  <si>
    <t>Weight of machine before adding water:</t>
  </si>
  <si>
    <t>[lbs]</t>
  </si>
  <si>
    <t>Weight of machine after adding water:</t>
  </si>
  <si>
    <t>Capacity (C = W/d)</t>
  </si>
  <si>
    <t>[cubic feet]</t>
  </si>
  <si>
    <t>Lot number:</t>
  </si>
  <si>
    <t>Lot correction factor A:</t>
  </si>
  <si>
    <t>Lot correction factor B:</t>
  </si>
  <si>
    <t>Remaining Moisture Content (RMC)</t>
  </si>
  <si>
    <t>Does product have multiple spin speeds?</t>
  </si>
  <si>
    <t>Min Load</t>
  </si>
  <si>
    <t>Max Load (from Table 5.1)</t>
  </si>
  <si>
    <t>Avg Load (from Table 5.1)</t>
  </si>
  <si>
    <t>Does product have warm rinse?</t>
  </si>
  <si>
    <t>Cold/Cold cycle, Max spin speed:</t>
  </si>
  <si>
    <t>Warm/Warm cycle, Max spin speed:</t>
  </si>
  <si>
    <t>Cold/Cold cycle, Min spin speed:</t>
  </si>
  <si>
    <t>Warm/Warm cycle, Min spin speed:</t>
  </si>
  <si>
    <t>Correction Factor A:</t>
  </si>
  <si>
    <t>Correction Factor B:</t>
  </si>
  <si>
    <t>Water and Energy Consumption</t>
  </si>
  <si>
    <t>Cold/Cold cycle:</t>
  </si>
  <si>
    <t>Electrical Energy
[kWh]</t>
  </si>
  <si>
    <t>Hot Water
[gal]</t>
  </si>
  <si>
    <t>Hot/Cold cycle:</t>
  </si>
  <si>
    <t>Extra Hot/Cold cycle:</t>
  </si>
  <si>
    <t>Warm/Cold cycle - Temp #1:</t>
  </si>
  <si>
    <t>-- For Manual Fill --</t>
  </si>
  <si>
    <t>-- For Adaptive Fill --</t>
  </si>
  <si>
    <t>Minimum Load Size (Manual Fill)</t>
  </si>
  <si>
    <t>Maximum Load Size (Manual Fill)</t>
  </si>
  <si>
    <t>Minimum Load Size (Adaptive Fill)</t>
  </si>
  <si>
    <t>Average Load Size (Adaptive Fill)</t>
  </si>
  <si>
    <t>Maximum Load Size (Adaptive Fill)</t>
  </si>
  <si>
    <t>Total Water
[gal]</t>
  </si>
  <si>
    <t>Other Variables</t>
  </si>
  <si>
    <t>K: Water specific heat [kWh/gal/deg]</t>
  </si>
  <si>
    <t>T: Temperature Rise [°F]</t>
  </si>
  <si>
    <t>Hot Water Data (from Test Data Inputs tab)</t>
  </si>
  <si>
    <t>[kWh/cycle]</t>
  </si>
  <si>
    <t>Total Weighted Per-Cycle Machine Electrical Energy</t>
  </si>
  <si>
    <t>Electrical Energy Data (from Test Data Inputs tab)</t>
  </si>
  <si>
    <t>RMC (from Calculations - RMC tab)</t>
  </si>
  <si>
    <t>DUF: Dryer usage factor</t>
  </si>
  <si>
    <t>MEF</t>
  </si>
  <si>
    <t>MEF Inputs</t>
  </si>
  <si>
    <t>Capacity (from Test Data Inputs tab)</t>
  </si>
  <si>
    <t>[cubic feet/kWh/cycle]</t>
  </si>
  <si>
    <t>Cold Water
[gal]</t>
  </si>
  <si>
    <t>Total Weighted Per-Cycle Water Consumption</t>
  </si>
  <si>
    <t>Water Factor (WF)</t>
  </si>
  <si>
    <t>WF</t>
  </si>
  <si>
    <t>WF Inputs</t>
  </si>
  <si>
    <t>[gal/cycle]</t>
  </si>
  <si>
    <t>[gal/cycle/cubic feet]</t>
  </si>
  <si>
    <t>(less than 1.6 cubic feet</t>
  </si>
  <si>
    <t>(1.6 cubic feet or greater)</t>
  </si>
  <si>
    <t>Test Data Inputs</t>
  </si>
  <si>
    <t>Shows the tables from the test procedure</t>
  </si>
  <si>
    <t>Calculates water consumption</t>
  </si>
  <si>
    <t>Calculations - Dryer Energy</t>
  </si>
  <si>
    <t>Calculates dryer energy</t>
  </si>
  <si>
    <t>Calculations - Machine Elec</t>
  </si>
  <si>
    <t>Calculations - Hot Water Energy</t>
  </si>
  <si>
    <t>Calculates hot water energy</t>
  </si>
  <si>
    <t>Calculations - RMC</t>
  </si>
  <si>
    <t>Calculates remaining moisture content</t>
  </si>
  <si>
    <t>Drop-Downs</t>
  </si>
  <si>
    <t>Tables used for drop-down menus throughout document</t>
  </si>
  <si>
    <t>Instructions for Completing this Template</t>
  </si>
  <si>
    <t>[% RMC]</t>
  </si>
  <si>
    <t>Water temperature</t>
  </si>
  <si>
    <t xml:space="preserve">    Density of water at this temperature*</t>
  </si>
  <si>
    <t>(liter)</t>
  </si>
  <si>
    <t>&lt;</t>
  </si>
  <si>
    <t>≥</t>
  </si>
  <si>
    <t>(cubic feet)</t>
  </si>
  <si>
    <t>Calculations:</t>
  </si>
  <si>
    <t>Prescribed Test Conditions for RCW Energy Test</t>
  </si>
  <si>
    <t>Warm/Cold cycle - (Calculated Average):</t>
  </si>
  <si>
    <t>Condition as Received:</t>
  </si>
  <si>
    <t>[V]</t>
  </si>
  <si>
    <t>[°F]</t>
  </si>
  <si>
    <t>[psig]</t>
  </si>
  <si>
    <t>Cold water pressure:</t>
  </si>
  <si>
    <t>Hot water pressure:</t>
  </si>
  <si>
    <t>Step 4</t>
  </si>
  <si>
    <t>Test Cloth Lot Correction Factors</t>
  </si>
  <si>
    <t>Lot Number</t>
  </si>
  <si>
    <t>A</t>
  </si>
  <si>
    <t>B</t>
  </si>
  <si>
    <t>Source: http://www1.eere.energy.gov/buildings/appliance_standards/residential/clothes_washers_rulemaking.html</t>
  </si>
  <si>
    <t>Section 3.8</t>
  </si>
  <si>
    <t>Section 4.1.1 - 4.1.3</t>
  </si>
  <si>
    <t>Section 4.3</t>
  </si>
  <si>
    <t>Section 4.2</t>
  </si>
  <si>
    <t>Accuracy</t>
  </si>
  <si>
    <t>Date of Last Calibration</t>
  </si>
  <si>
    <t>Deadline for Next Calibration</t>
  </si>
  <si>
    <t>Capacity</t>
  </si>
  <si>
    <t>Photos</t>
  </si>
  <si>
    <t>Step 5</t>
  </si>
  <si>
    <t>Step 6</t>
  </si>
  <si>
    <t>Water Temperature:</t>
  </si>
  <si>
    <t>Title Block</t>
  </si>
  <si>
    <t>File Name:</t>
  </si>
  <si>
    <t>Tab Name:</t>
  </si>
  <si>
    <t>Version Number:</t>
  </si>
  <si>
    <t xml:space="preserve">Test Completion Date: </t>
  </si>
  <si>
    <t>Revisions List</t>
  </si>
  <si>
    <t>Version</t>
  </si>
  <si>
    <t>Date</t>
  </si>
  <si>
    <t>Test Report Sign-Off Block</t>
  </si>
  <si>
    <t>Role</t>
  </si>
  <si>
    <t>Entity</t>
  </si>
  <si>
    <t>Test Completion</t>
  </si>
  <si>
    <t>Template Population</t>
  </si>
  <si>
    <t>Reference Test Procedure</t>
  </si>
  <si>
    <t>Table of Contents</t>
  </si>
  <si>
    <t>Tab</t>
  </si>
  <si>
    <t>Contents</t>
  </si>
  <si>
    <t xml:space="preserve">1. Lab Information </t>
  </si>
  <si>
    <t>Variable</t>
  </si>
  <si>
    <t>Units</t>
  </si>
  <si>
    <t>Lab Location:</t>
  </si>
  <si>
    <t>Date Test Started:</t>
  </si>
  <si>
    <t>[MM/DD/YYYY]</t>
  </si>
  <si>
    <t>Date Test Finished:</t>
  </si>
  <si>
    <t>Manufacturer:</t>
  </si>
  <si>
    <t>Brand:</t>
  </si>
  <si>
    <t xml:space="preserve">Manufacturer Model Number: </t>
  </si>
  <si>
    <t>Serial Number:</t>
  </si>
  <si>
    <t xml:space="preserve">Date Product Received: </t>
  </si>
  <si>
    <t>Measurement</t>
  </si>
  <si>
    <t>Report Sign-Off Block</t>
  </si>
  <si>
    <t>Setup &amp; Instrumentation</t>
  </si>
  <si>
    <t>Version Control</t>
  </si>
  <si>
    <t>Yes_No</t>
  </si>
  <si>
    <t>General Info &amp; Test Results</t>
  </si>
  <si>
    <t>Manual Fill</t>
  </si>
  <si>
    <t>Adaptive Fill</t>
  </si>
  <si>
    <t>Instructions</t>
  </si>
  <si>
    <t>2. Test Information</t>
  </si>
  <si>
    <t>3. Product Information</t>
  </si>
  <si>
    <t>4. Product Characteristics</t>
  </si>
  <si>
    <t>5. Test Cloth Information</t>
  </si>
  <si>
    <t>6. Cycle Settings Used for Each Test</t>
  </si>
  <si>
    <t>Model #</t>
  </si>
  <si>
    <t>Brand</t>
  </si>
  <si>
    <t xml:space="preserve">Actual Average Test Conditions for RCW Energy Test </t>
  </si>
  <si>
    <t>Revision History</t>
  </si>
  <si>
    <t>Date Manufactured: (if available)</t>
  </si>
  <si>
    <r>
      <t>Q</t>
    </r>
    <r>
      <rPr>
        <vertAlign val="subscript"/>
        <sz val="10"/>
        <color theme="1"/>
        <rFont val="Palatino Linotype"/>
        <family val="1"/>
      </rPr>
      <t>T</t>
    </r>
  </si>
  <si>
    <r>
      <t>D</t>
    </r>
    <r>
      <rPr>
        <vertAlign val="subscript"/>
        <sz val="10"/>
        <color theme="1"/>
        <rFont val="Palatino Linotype"/>
        <family val="1"/>
      </rPr>
      <t>E</t>
    </r>
  </si>
  <si>
    <r>
      <t>ME</t>
    </r>
    <r>
      <rPr>
        <vertAlign val="subscript"/>
        <sz val="10"/>
        <color theme="1"/>
        <rFont val="Palatino Linotype"/>
        <family val="1"/>
      </rPr>
      <t>T</t>
    </r>
  </si>
  <si>
    <t>Input cell</t>
  </si>
  <si>
    <t>Set-Up (This table should include instrumentation, sensors, and all equipment used during testing)</t>
  </si>
  <si>
    <t>Instrument Type</t>
  </si>
  <si>
    <t>Please explain how the following test conditions were monitored and controlled:</t>
  </si>
  <si>
    <t>Sensor Location</t>
  </si>
  <si>
    <t>Notes/Comments: (Please clarify any pertinent details, unusual events, etc.)</t>
  </si>
  <si>
    <t>Back to Instructions tab</t>
  </si>
  <si>
    <r>
      <t>[lbs/ft</t>
    </r>
    <r>
      <rPr>
        <vertAlign val="superscript"/>
        <sz val="12"/>
        <color theme="1"/>
        <rFont val="Palatino Linotype"/>
        <family val="1"/>
      </rPr>
      <t>3</t>
    </r>
    <r>
      <rPr>
        <sz val="12"/>
        <color theme="1"/>
        <rFont val="Palatino Linotype"/>
        <family val="1"/>
      </rPr>
      <t>]</t>
    </r>
  </si>
  <si>
    <t>Calculations -Water Consumption</t>
  </si>
  <si>
    <t>Test room ambient air temperature (for water-heating clothes washers):</t>
  </si>
  <si>
    <t>130 °F - 135 °F</t>
  </si>
  <si>
    <t>55 °F - 60 °F</t>
  </si>
  <si>
    <t>75 °F ± 5 °F</t>
  </si>
  <si>
    <t>Test room ambient air temperature</t>
  </si>
  <si>
    <t>Test room ambient air temperature:</t>
  </si>
  <si>
    <t>Line voltage</t>
  </si>
  <si>
    <t>Hot and Cold water temperatures</t>
  </si>
  <si>
    <t>Hot and Cold water pressures</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</si>
  <si>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</si>
  <si>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</si>
  <si>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</si>
  <si>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</si>
  <si>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</si>
  <si>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</si>
  <si>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</si>
  <si>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Results</t>
  </si>
  <si>
    <t>Report Review by Test Lab</t>
  </si>
  <si>
    <t>Report Review by DOE</t>
  </si>
  <si>
    <t>DOE</t>
  </si>
  <si>
    <t>[Test Lab Name]</t>
  </si>
  <si>
    <t>Cycle Name (e.g. Normal, Colors, etc.)</t>
  </si>
  <si>
    <t>Soil Level</t>
  </si>
  <si>
    <t>Spin Speed</t>
  </si>
  <si>
    <t>Total Cycle Time Indicated (mins.)</t>
  </si>
  <si>
    <t>Other Default Settings Activated</t>
  </si>
  <si>
    <t>Wash/Rinse Cycle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</si>
  <si>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</si>
  <si>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</si>
  <si>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</si>
  <si>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2. FTC EnergyGuide label (if present)</t>
  </si>
  <si>
    <t>3. Control panel (with all available options shown clearly)</t>
  </si>
  <si>
    <t>4.  Placement of all sensors in or around the appliance (for testing).</t>
  </si>
  <si>
    <t>Instructions for Addendum tab</t>
  </si>
  <si>
    <t>NOTE: This tab is only to be used if you have been instructed to do so by the Technical Monitor. It applies only to machines with "user adjustable adaptive water fill control system".</t>
  </si>
  <si>
    <t>1. On this tab, populate the 'Test Data Inputs for Average Load Size Tests' section.</t>
  </si>
  <si>
    <t>2. On this tab, see section "Values to be entered in Average Load Size Tests of Test Data Inputs tab". Enter these values in the 'Average Load Size Tests' section of the 'Test Data Inputs' tab.</t>
  </si>
  <si>
    <t>Test Data Inputs for Average Load Size Tests (for machines with a "user adjustable adaptive water fill control system")</t>
  </si>
  <si>
    <t>Average Load Size (Most Energy-Intensive Water Fill)</t>
  </si>
  <si>
    <t>Average Load Size (Least Energy-Intensive Water Fill)</t>
  </si>
  <si>
    <t>Values to be entered in 'Average Test Load Size' section of 'Test Data Inputs' tab</t>
  </si>
  <si>
    <t>Addendum</t>
  </si>
  <si>
    <t>Note: Many of the cells below belong to a named range, which is called from other tabs. When editing the contents of this tab, ensure named ranges are maintained.</t>
  </si>
  <si>
    <t>Number of Warm/Cold Cycles Available:</t>
  </si>
  <si>
    <t>10 CFR 430 Subpart B Appendix J2:  Uniform Test Method for Measuring the Energy Consumption of Automatic and Semi-Automatic Clothes Washers [77 FR 13939, Mar. 7, 2012]</t>
  </si>
  <si>
    <t>Calculates IMEF and IWF, as well as MEF and WF</t>
  </si>
  <si>
    <t>Instrumentation requirements and space for sensor placement descriptions</t>
  </si>
  <si>
    <t>Instructions and summary of template contents</t>
  </si>
  <si>
    <t>Lab information, product information and test results</t>
  </si>
  <si>
    <t>Product and sensor placement photos</t>
  </si>
  <si>
    <t>Table of test condition requirements for each test</t>
  </si>
  <si>
    <t>Test measurements taken throughout tests</t>
  </si>
  <si>
    <t>Report review history</t>
  </si>
  <si>
    <t>Step 7</t>
  </si>
  <si>
    <t>Addendum (if required)</t>
  </si>
  <si>
    <t>Top-Loading, Standard</t>
  </si>
  <si>
    <t>Front-Loading, Standard</t>
  </si>
  <si>
    <t>Top-Loading, Compact (&lt; 1.6 cu.ft.)</t>
  </si>
  <si>
    <t>Front-Loading, Compact (&lt; 1.6 cu.ft.)</t>
  </si>
  <si>
    <t>Cold/Cold</t>
  </si>
  <si>
    <t>Warm/Cold</t>
  </si>
  <si>
    <t>Does unit have uniformly distributed warm wash temperature selections?</t>
  </si>
  <si>
    <t>Warm/Warm</t>
  </si>
  <si>
    <t>Hot/Cold</t>
  </si>
  <si>
    <t>Extra Hot/Cold</t>
  </si>
  <si>
    <t>Does unit have multiple spin speeds?</t>
  </si>
  <si>
    <t>Product class:</t>
  </si>
  <si>
    <t>Wash/rinse temperature combinations included in the energy test cycle:</t>
  </si>
  <si>
    <t>Warm/Cold cycle - Temp #2:</t>
  </si>
  <si>
    <t>Warm/Cold cycle - Temp #3:</t>
  </si>
  <si>
    <t>Warm/Cold cycle - Temp #4:</t>
  </si>
  <si>
    <t>Warm/Warm cycle - Temp #1:</t>
  </si>
  <si>
    <t>Warm/Warm cycle - Temp #2:</t>
  </si>
  <si>
    <t>Warm/Warm cycle - Temp #3:</t>
  </si>
  <si>
    <t>Warm/Warm cycle - Temp #4:</t>
  </si>
  <si>
    <t>RMC Test Cycles:</t>
  </si>
  <si>
    <t>Energy and Water Test Cycles:</t>
  </si>
  <si>
    <t>Cold/Cold - Maximum Spin</t>
  </si>
  <si>
    <t>Cold/Cold - Minimum Spin</t>
  </si>
  <si>
    <t>Warm/Warm - Maximum Spin</t>
  </si>
  <si>
    <t>Warm/Warm - Minimum Spin</t>
  </si>
  <si>
    <t>Notes/Comments: (Please clarify any pertinent details regarding the energy test cycle settings)</t>
  </si>
  <si>
    <t>IMEF</t>
  </si>
  <si>
    <t>IWF</t>
  </si>
  <si>
    <t>NOTE: This is only a copy; sign off is performed in the Report Sign-Off Block tab</t>
  </si>
  <si>
    <t>5. Indication of “uppermost edge of the rotating portion” used for capacity measurement of top-loaders.</t>
  </si>
  <si>
    <t>8. User instructions printed on underside of lid (or any other location on the clothes washer)</t>
  </si>
  <si>
    <t>6. Washer filled to its maximum capacity with water.</t>
  </si>
  <si>
    <t>7. Empty wash tub</t>
  </si>
  <si>
    <t>Low-Power Mode Power Measurement</t>
  </si>
  <si>
    <t>[Watts]</t>
  </si>
  <si>
    <t>Inactive mode power</t>
  </si>
  <si>
    <t>Off mode power</t>
  </si>
  <si>
    <t>Cold/Cold cycle, Maximum spin settings:</t>
  </si>
  <si>
    <t>Cold/Cold cycle, Minimum spin settings:</t>
  </si>
  <si>
    <t>Warm/Warm cycle, Maximum spin settings:</t>
  </si>
  <si>
    <t>Warm/Warm cycle, Minimum spin settings:</t>
  </si>
  <si>
    <t>Corrected RMC for Individual Cycles:</t>
  </si>
  <si>
    <t>Warm/Warm cycle - (Calculated Average):</t>
  </si>
  <si>
    <t>Warm/Cold cycles:</t>
  </si>
  <si>
    <t>Warm/Warm cycles:</t>
  </si>
  <si>
    <t>&gt; 135°F (57.2°C)</t>
  </si>
  <si>
    <t>TUFw (Warm) - Option 1</t>
  </si>
  <si>
    <t>TUFw (Warm) - Option 2</t>
  </si>
  <si>
    <t>TUFww (Warm/Warm) - Option 1</t>
  </si>
  <si>
    <t>TUFww (Warm/Warm) - Option 2</t>
  </si>
  <si>
    <t>Integrated Modified Energy Factor (IMEF)</t>
  </si>
  <si>
    <t>Integrated Water Factor (IWF)</t>
  </si>
  <si>
    <t>IMEF Inputs</t>
  </si>
  <si>
    <t>IWF Inputs</t>
  </si>
  <si>
    <r>
      <t>HE</t>
    </r>
    <r>
      <rPr>
        <vertAlign val="subscript"/>
        <sz val="10"/>
        <color theme="1"/>
        <rFont val="Palatino Linotype"/>
        <family val="1"/>
      </rPr>
      <t>T</t>
    </r>
  </si>
  <si>
    <t>Required Load Sizes</t>
  </si>
  <si>
    <t>Test Load Sizes</t>
  </si>
  <si>
    <t>User-Adjustable Adaptive</t>
  </si>
  <si>
    <t>Both Manual and User-Adjustable Adaptive</t>
  </si>
  <si>
    <t>Inactive Mode</t>
  </si>
  <si>
    <t>Off Mode</t>
  </si>
  <si>
    <t>Both Inactive and Off Modes</t>
  </si>
  <si>
    <t>Warm/Warm cycle (average):</t>
  </si>
  <si>
    <t>Warm/Cold cycle (average):</t>
  </si>
  <si>
    <t>Low-Power Mode Energy Consumption</t>
  </si>
  <si>
    <t>Yes_Yes</t>
  </si>
  <si>
    <t xml:space="preserve">   Cold/Cold</t>
  </si>
  <si>
    <t xml:space="preserve">   Warm/Cold</t>
  </si>
  <si>
    <t xml:space="preserve">      Number of Warm/Cold cycles available:</t>
  </si>
  <si>
    <t xml:space="preserve">      Uniformly distributed warm wash temps?</t>
  </si>
  <si>
    <t xml:space="preserve">   Warm/Warm</t>
  </si>
  <si>
    <t xml:space="preserve">      Number of Warm/Warm cycles available:</t>
  </si>
  <si>
    <t xml:space="preserve">   Hot/Cold</t>
  </si>
  <si>
    <t xml:space="preserve">   Extra Hot/Cold</t>
  </si>
  <si>
    <r>
      <t>Bone dry weight (WI</t>
    </r>
    <r>
      <rPr>
        <vertAlign val="subscript"/>
        <sz val="12"/>
        <color theme="1"/>
        <rFont val="Palatino Linotype"/>
        <family val="1"/>
      </rPr>
      <t>x</t>
    </r>
    <r>
      <rPr>
        <sz val="12"/>
        <color theme="1"/>
        <rFont val="Palatino Linotype"/>
        <family val="1"/>
      </rPr>
      <t>)</t>
    </r>
  </si>
  <si>
    <r>
      <t>Weight after test cycle (WC</t>
    </r>
    <r>
      <rPr>
        <vertAlign val="subscript"/>
        <sz val="12"/>
        <color theme="1"/>
        <rFont val="Palatino Linotype"/>
        <family val="1"/>
      </rPr>
      <t>x</t>
    </r>
    <r>
      <rPr>
        <sz val="12"/>
        <color theme="1"/>
        <rFont val="Palatino Linotype"/>
        <family val="1"/>
      </rPr>
      <t>)</t>
    </r>
  </si>
  <si>
    <t>Type of low-power mode(s):</t>
  </si>
  <si>
    <t>Test Procedure Symbol</t>
  </si>
  <si>
    <t>Per-Cycle Temperature-Weighted Hot Water Consumption</t>
  </si>
  <si>
    <t>Hot Water
[gal/cycle]</t>
  </si>
  <si>
    <t>Total Per-Cycle Hot Water Energy Consumption</t>
  </si>
  <si>
    <t>Number of Warm/Cold cycles:</t>
  </si>
  <si>
    <t>Number of Warm/Warm cycles:</t>
  </si>
  <si>
    <t>Warm/Warm cycle - Average value:</t>
  </si>
  <si>
    <t>Warm/Cold cycle - Average value:</t>
  </si>
  <si>
    <r>
      <t>HE</t>
    </r>
    <r>
      <rPr>
        <vertAlign val="subscript"/>
        <sz val="10"/>
        <color theme="1"/>
        <rFont val="Palatino Linotype"/>
        <family val="1"/>
      </rPr>
      <t>min</t>
    </r>
  </si>
  <si>
    <r>
      <t>HE</t>
    </r>
    <r>
      <rPr>
        <vertAlign val="subscript"/>
        <sz val="10"/>
        <color theme="1"/>
        <rFont val="Palatino Linotype"/>
        <family val="1"/>
      </rPr>
      <t>max</t>
    </r>
  </si>
  <si>
    <r>
      <t>HE</t>
    </r>
    <r>
      <rPr>
        <vertAlign val="subscript"/>
        <sz val="10"/>
        <color theme="1"/>
        <rFont val="Palatino Linotype"/>
        <family val="1"/>
      </rPr>
      <t>avg</t>
    </r>
  </si>
  <si>
    <r>
      <t>Vh</t>
    </r>
    <r>
      <rPr>
        <vertAlign val="subscript"/>
        <sz val="10"/>
        <color theme="1"/>
        <rFont val="Palatino Linotype"/>
        <family val="1"/>
      </rPr>
      <t>n</t>
    </r>
  </si>
  <si>
    <r>
      <t>Vh</t>
    </r>
    <r>
      <rPr>
        <vertAlign val="subscript"/>
        <sz val="10"/>
        <color theme="1"/>
        <rFont val="Palatino Linotype"/>
        <family val="1"/>
      </rPr>
      <t>x</t>
    </r>
  </si>
  <si>
    <r>
      <t>Vh</t>
    </r>
    <r>
      <rPr>
        <vertAlign val="subscript"/>
        <sz val="10"/>
        <color theme="1"/>
        <rFont val="Palatino Linotype"/>
        <family val="1"/>
      </rPr>
      <t>a</t>
    </r>
  </si>
  <si>
    <r>
      <t>Hc</t>
    </r>
    <r>
      <rPr>
        <vertAlign val="subscript"/>
        <sz val="10"/>
        <color theme="1"/>
        <rFont val="Palatino Linotype"/>
        <family val="1"/>
      </rPr>
      <t>n</t>
    </r>
  </si>
  <si>
    <r>
      <t>Hw</t>
    </r>
    <r>
      <rPr>
        <vertAlign val="subscript"/>
        <sz val="10"/>
        <color theme="1"/>
        <rFont val="Palatino Linotype"/>
        <family val="1"/>
      </rPr>
      <t>n</t>
    </r>
  </si>
  <si>
    <r>
      <t>Hww</t>
    </r>
    <r>
      <rPr>
        <vertAlign val="subscript"/>
        <sz val="10"/>
        <color theme="1"/>
        <rFont val="Palatino Linotype"/>
        <family val="1"/>
      </rPr>
      <t>n</t>
    </r>
  </si>
  <si>
    <r>
      <t>Hh</t>
    </r>
    <r>
      <rPr>
        <vertAlign val="subscript"/>
        <sz val="10"/>
        <color theme="1"/>
        <rFont val="Palatino Linotype"/>
        <family val="1"/>
      </rPr>
      <t>n</t>
    </r>
  </si>
  <si>
    <r>
      <t>Hm</t>
    </r>
    <r>
      <rPr>
        <vertAlign val="subscript"/>
        <sz val="10"/>
        <color theme="1"/>
        <rFont val="Palatino Linotype"/>
        <family val="1"/>
      </rPr>
      <t>n</t>
    </r>
  </si>
  <si>
    <r>
      <t>Hc</t>
    </r>
    <r>
      <rPr>
        <vertAlign val="subscript"/>
        <sz val="10"/>
        <color theme="1"/>
        <rFont val="Palatino Linotype"/>
        <family val="1"/>
      </rPr>
      <t>x</t>
    </r>
  </si>
  <si>
    <r>
      <t>Hw</t>
    </r>
    <r>
      <rPr>
        <vertAlign val="subscript"/>
        <sz val="10"/>
        <color theme="1"/>
        <rFont val="Palatino Linotype"/>
        <family val="1"/>
      </rPr>
      <t>x</t>
    </r>
  </si>
  <si>
    <r>
      <t>Hww</t>
    </r>
    <r>
      <rPr>
        <vertAlign val="subscript"/>
        <sz val="10"/>
        <color theme="1"/>
        <rFont val="Palatino Linotype"/>
        <family val="1"/>
      </rPr>
      <t>x</t>
    </r>
  </si>
  <si>
    <r>
      <t>Hh</t>
    </r>
    <r>
      <rPr>
        <vertAlign val="subscript"/>
        <sz val="10"/>
        <color theme="1"/>
        <rFont val="Palatino Linotype"/>
        <family val="1"/>
      </rPr>
      <t>x</t>
    </r>
  </si>
  <si>
    <r>
      <t>Hm</t>
    </r>
    <r>
      <rPr>
        <vertAlign val="subscript"/>
        <sz val="10"/>
        <color theme="1"/>
        <rFont val="Palatino Linotype"/>
        <family val="1"/>
      </rPr>
      <t>x</t>
    </r>
  </si>
  <si>
    <r>
      <t>Hc</t>
    </r>
    <r>
      <rPr>
        <vertAlign val="subscript"/>
        <sz val="10"/>
        <color theme="1"/>
        <rFont val="Palatino Linotype"/>
        <family val="1"/>
      </rPr>
      <t>a</t>
    </r>
  </si>
  <si>
    <r>
      <t>Hw</t>
    </r>
    <r>
      <rPr>
        <vertAlign val="subscript"/>
        <sz val="10"/>
        <color theme="1"/>
        <rFont val="Palatino Linotype"/>
        <family val="1"/>
      </rPr>
      <t>a</t>
    </r>
  </si>
  <si>
    <r>
      <t>Hww</t>
    </r>
    <r>
      <rPr>
        <vertAlign val="subscript"/>
        <sz val="10"/>
        <color theme="1"/>
        <rFont val="Palatino Linotype"/>
        <family val="1"/>
      </rPr>
      <t>a</t>
    </r>
  </si>
  <si>
    <r>
      <t>Hh</t>
    </r>
    <r>
      <rPr>
        <vertAlign val="subscript"/>
        <sz val="10"/>
        <color theme="1"/>
        <rFont val="Palatino Linotype"/>
        <family val="1"/>
      </rPr>
      <t>a</t>
    </r>
  </si>
  <si>
    <r>
      <t>Hm</t>
    </r>
    <r>
      <rPr>
        <vertAlign val="subscript"/>
        <sz val="10"/>
        <color theme="1"/>
        <rFont val="Palatino Linotype"/>
        <family val="1"/>
      </rPr>
      <t>a</t>
    </r>
  </si>
  <si>
    <r>
      <t>RMC</t>
    </r>
    <r>
      <rPr>
        <vertAlign val="subscript"/>
        <sz val="10"/>
        <color theme="1"/>
        <rFont val="Palatino Linotype"/>
        <family val="1"/>
      </rPr>
      <t>COLD,corr,max extraction</t>
    </r>
    <r>
      <rPr>
        <sz val="10"/>
        <color theme="1"/>
        <rFont val="Palatino Linotype"/>
        <family val="1"/>
      </rPr>
      <t xml:space="preserve"> calculation (decimal):</t>
    </r>
  </si>
  <si>
    <r>
      <t>RMC</t>
    </r>
    <r>
      <rPr>
        <vertAlign val="subscript"/>
        <sz val="10"/>
        <color theme="1"/>
        <rFont val="Palatino Linotype"/>
        <family val="1"/>
      </rPr>
      <t>COLD,corr, max extraction</t>
    </r>
  </si>
  <si>
    <r>
      <t>% RMC</t>
    </r>
    <r>
      <rPr>
        <vertAlign val="subscript"/>
        <sz val="10"/>
        <color theme="1"/>
        <rFont val="Palatino Linotype"/>
        <family val="1"/>
      </rPr>
      <t>COLD,corr, max extraction</t>
    </r>
  </si>
  <si>
    <r>
      <t>RMC</t>
    </r>
    <r>
      <rPr>
        <vertAlign val="subscript"/>
        <sz val="10"/>
        <color theme="1"/>
        <rFont val="Palatino Linotype"/>
        <family val="1"/>
      </rPr>
      <t>COLD,corr,max extraction</t>
    </r>
    <r>
      <rPr>
        <sz val="10"/>
        <color theme="1"/>
        <rFont val="Palatino Linotype"/>
        <family val="1"/>
      </rPr>
      <t xml:space="preserve"> calculation (percent):</t>
    </r>
  </si>
  <si>
    <r>
      <t>RMC</t>
    </r>
    <r>
      <rPr>
        <vertAlign val="subscript"/>
        <sz val="10"/>
        <color theme="1"/>
        <rFont val="Palatino Linotype"/>
        <family val="1"/>
      </rPr>
      <t>COLD,max extraction</t>
    </r>
    <r>
      <rPr>
        <sz val="10"/>
        <color theme="1"/>
        <rFont val="Palatino Linotype"/>
        <family val="1"/>
      </rPr>
      <t xml:space="preserve"> calculation (decimal):</t>
    </r>
  </si>
  <si>
    <r>
      <t>RMC</t>
    </r>
    <r>
      <rPr>
        <vertAlign val="subscript"/>
        <sz val="10"/>
        <color theme="1"/>
        <rFont val="Palatino Linotype"/>
        <family val="1"/>
      </rPr>
      <t>COLD,min extraction</t>
    </r>
    <r>
      <rPr>
        <sz val="10"/>
        <color theme="1"/>
        <rFont val="Palatino Linotype"/>
        <family val="1"/>
      </rPr>
      <t xml:space="preserve"> calculation (decimal):</t>
    </r>
  </si>
  <si>
    <r>
      <t>RMC</t>
    </r>
    <r>
      <rPr>
        <vertAlign val="subscript"/>
        <sz val="10"/>
        <color theme="1"/>
        <rFont val="Palatino Linotype"/>
        <family val="1"/>
      </rPr>
      <t>COLD,corr,min extraction</t>
    </r>
    <r>
      <rPr>
        <sz val="10"/>
        <color theme="1"/>
        <rFont val="Palatino Linotype"/>
        <family val="1"/>
      </rPr>
      <t xml:space="preserve"> calculation (decimal):</t>
    </r>
  </si>
  <si>
    <r>
      <t>RMC</t>
    </r>
    <r>
      <rPr>
        <vertAlign val="subscript"/>
        <sz val="10"/>
        <color theme="1"/>
        <rFont val="Palatino Linotype"/>
        <family val="1"/>
      </rPr>
      <t>COLD,corr,min extraction</t>
    </r>
    <r>
      <rPr>
        <sz val="10"/>
        <color theme="1"/>
        <rFont val="Palatino Linotype"/>
        <family val="1"/>
      </rPr>
      <t xml:space="preserve"> calculation (percent):</t>
    </r>
  </si>
  <si>
    <r>
      <t>RMC</t>
    </r>
    <r>
      <rPr>
        <vertAlign val="subscript"/>
        <sz val="10"/>
        <color theme="1"/>
        <rFont val="Palatino Linotype"/>
        <family val="1"/>
      </rPr>
      <t>COLD,max extraction</t>
    </r>
  </si>
  <si>
    <r>
      <t>RMC</t>
    </r>
    <r>
      <rPr>
        <vertAlign val="subscript"/>
        <sz val="10"/>
        <color theme="1"/>
        <rFont val="Palatino Linotype"/>
        <family val="1"/>
      </rPr>
      <t>COLD,min extraction</t>
    </r>
  </si>
  <si>
    <r>
      <t>RMC</t>
    </r>
    <r>
      <rPr>
        <vertAlign val="subscript"/>
        <sz val="10"/>
        <color theme="1"/>
        <rFont val="Palatino Linotype"/>
        <family val="1"/>
      </rPr>
      <t>COLD,corr, min extraction</t>
    </r>
  </si>
  <si>
    <r>
      <t>% RMC</t>
    </r>
    <r>
      <rPr>
        <vertAlign val="subscript"/>
        <sz val="10"/>
        <color theme="1"/>
        <rFont val="Palatino Linotype"/>
        <family val="1"/>
      </rPr>
      <t>COLD,corr, min extraction</t>
    </r>
  </si>
  <si>
    <r>
      <t>RMC</t>
    </r>
    <r>
      <rPr>
        <vertAlign val="subscript"/>
        <sz val="10"/>
        <color theme="1"/>
        <rFont val="Palatino Linotype"/>
        <family val="1"/>
      </rPr>
      <t>WARM,max extraction</t>
    </r>
    <r>
      <rPr>
        <sz val="10"/>
        <color theme="1"/>
        <rFont val="Palatino Linotype"/>
        <family val="1"/>
      </rPr>
      <t xml:space="preserve"> calculation (decimal):</t>
    </r>
  </si>
  <si>
    <r>
      <t>RMC</t>
    </r>
    <r>
      <rPr>
        <vertAlign val="subscript"/>
        <sz val="10"/>
        <color theme="1"/>
        <rFont val="Palatino Linotype"/>
        <family val="1"/>
      </rPr>
      <t>WARM,corr,max extraction</t>
    </r>
    <r>
      <rPr>
        <sz val="10"/>
        <color theme="1"/>
        <rFont val="Palatino Linotype"/>
        <family val="1"/>
      </rPr>
      <t xml:space="preserve"> calculation (decimal):</t>
    </r>
  </si>
  <si>
    <r>
      <t>RMC</t>
    </r>
    <r>
      <rPr>
        <vertAlign val="subscript"/>
        <sz val="10"/>
        <color theme="1"/>
        <rFont val="Palatino Linotype"/>
        <family val="1"/>
      </rPr>
      <t>WARM,corr,max extraction</t>
    </r>
    <r>
      <rPr>
        <sz val="10"/>
        <color theme="1"/>
        <rFont val="Palatino Linotype"/>
        <family val="1"/>
      </rPr>
      <t xml:space="preserve"> calculation (percent):</t>
    </r>
  </si>
  <si>
    <r>
      <t>RMC</t>
    </r>
    <r>
      <rPr>
        <vertAlign val="subscript"/>
        <sz val="10"/>
        <color theme="1"/>
        <rFont val="Palatino Linotype"/>
        <family val="1"/>
      </rPr>
      <t>WARM,max extraction</t>
    </r>
  </si>
  <si>
    <r>
      <t>RMC</t>
    </r>
    <r>
      <rPr>
        <vertAlign val="subscript"/>
        <sz val="10"/>
        <color theme="1"/>
        <rFont val="Palatino Linotype"/>
        <family val="1"/>
      </rPr>
      <t>WARM,corr, max extraction</t>
    </r>
  </si>
  <si>
    <r>
      <t>% RMC</t>
    </r>
    <r>
      <rPr>
        <vertAlign val="subscript"/>
        <sz val="10"/>
        <color theme="1"/>
        <rFont val="Palatino Linotype"/>
        <family val="1"/>
      </rPr>
      <t>WARM,corr, max extraction</t>
    </r>
  </si>
  <si>
    <r>
      <t>RMC</t>
    </r>
    <r>
      <rPr>
        <vertAlign val="subscript"/>
        <sz val="10"/>
        <color theme="1"/>
        <rFont val="Palatino Linotype"/>
        <family val="1"/>
      </rPr>
      <t>WARM,min extraction</t>
    </r>
    <r>
      <rPr>
        <sz val="10"/>
        <color theme="1"/>
        <rFont val="Palatino Linotype"/>
        <family val="1"/>
      </rPr>
      <t xml:space="preserve"> calculation (decimal):</t>
    </r>
  </si>
  <si>
    <r>
      <t>RMC</t>
    </r>
    <r>
      <rPr>
        <vertAlign val="subscript"/>
        <sz val="10"/>
        <color theme="1"/>
        <rFont val="Palatino Linotype"/>
        <family val="1"/>
      </rPr>
      <t>WARM,corr,min extraction</t>
    </r>
    <r>
      <rPr>
        <sz val="10"/>
        <color theme="1"/>
        <rFont val="Palatino Linotype"/>
        <family val="1"/>
      </rPr>
      <t xml:space="preserve"> calculation (decimal):</t>
    </r>
  </si>
  <si>
    <r>
      <t>RMC</t>
    </r>
    <r>
      <rPr>
        <vertAlign val="subscript"/>
        <sz val="10"/>
        <color theme="1"/>
        <rFont val="Palatino Linotype"/>
        <family val="1"/>
      </rPr>
      <t>WARM,corr,min extraction</t>
    </r>
    <r>
      <rPr>
        <sz val="10"/>
        <color theme="1"/>
        <rFont val="Palatino Linotype"/>
        <family val="1"/>
      </rPr>
      <t xml:space="preserve"> calculation (percent):</t>
    </r>
  </si>
  <si>
    <r>
      <t>RMC</t>
    </r>
    <r>
      <rPr>
        <vertAlign val="subscript"/>
        <sz val="10"/>
        <color theme="1"/>
        <rFont val="Palatino Linotype"/>
        <family val="1"/>
      </rPr>
      <t>WARM,min extraction</t>
    </r>
  </si>
  <si>
    <r>
      <t>RMC</t>
    </r>
    <r>
      <rPr>
        <vertAlign val="subscript"/>
        <sz val="10"/>
        <color theme="1"/>
        <rFont val="Palatino Linotype"/>
        <family val="1"/>
      </rPr>
      <t>WARM,corr, min extraction</t>
    </r>
  </si>
  <si>
    <r>
      <t>% RMC</t>
    </r>
    <r>
      <rPr>
        <vertAlign val="subscript"/>
        <sz val="10"/>
        <color theme="1"/>
        <rFont val="Palatino Linotype"/>
        <family val="1"/>
      </rPr>
      <t>WARM,corr, min extraction</t>
    </r>
  </si>
  <si>
    <r>
      <t>RMC</t>
    </r>
    <r>
      <rPr>
        <vertAlign val="subscript"/>
        <sz val="10"/>
        <color theme="1"/>
        <rFont val="Palatino Linotype"/>
        <family val="1"/>
      </rPr>
      <t>corr</t>
    </r>
  </si>
  <si>
    <r>
      <t>Em</t>
    </r>
    <r>
      <rPr>
        <vertAlign val="subscript"/>
        <sz val="10"/>
        <color theme="1"/>
        <rFont val="Palatino Linotype"/>
        <family val="1"/>
      </rPr>
      <t>n</t>
    </r>
  </si>
  <si>
    <r>
      <t>Ec</t>
    </r>
    <r>
      <rPr>
        <vertAlign val="subscript"/>
        <sz val="10"/>
        <color theme="1"/>
        <rFont val="Palatino Linotype"/>
        <family val="1"/>
      </rPr>
      <t>n</t>
    </r>
  </si>
  <si>
    <r>
      <t>Ew</t>
    </r>
    <r>
      <rPr>
        <vertAlign val="subscript"/>
        <sz val="10"/>
        <color theme="1"/>
        <rFont val="Palatino Linotype"/>
        <family val="1"/>
      </rPr>
      <t>n</t>
    </r>
  </si>
  <si>
    <r>
      <t>Eww</t>
    </r>
    <r>
      <rPr>
        <vertAlign val="subscript"/>
        <sz val="10"/>
        <color theme="1"/>
        <rFont val="Palatino Linotype"/>
        <family val="1"/>
      </rPr>
      <t>n</t>
    </r>
  </si>
  <si>
    <r>
      <t>Eh</t>
    </r>
    <r>
      <rPr>
        <vertAlign val="subscript"/>
        <sz val="10"/>
        <color theme="1"/>
        <rFont val="Palatino Linotype"/>
        <family val="1"/>
      </rPr>
      <t>n</t>
    </r>
  </si>
  <si>
    <r>
      <t>Ec</t>
    </r>
    <r>
      <rPr>
        <vertAlign val="subscript"/>
        <sz val="10"/>
        <color theme="1"/>
        <rFont val="Palatino Linotype"/>
        <family val="1"/>
      </rPr>
      <t>x</t>
    </r>
  </si>
  <si>
    <r>
      <t>Ew</t>
    </r>
    <r>
      <rPr>
        <vertAlign val="subscript"/>
        <sz val="10"/>
        <color theme="1"/>
        <rFont val="Palatino Linotype"/>
        <family val="1"/>
      </rPr>
      <t>x</t>
    </r>
  </si>
  <si>
    <r>
      <t>Eww</t>
    </r>
    <r>
      <rPr>
        <vertAlign val="subscript"/>
        <sz val="10"/>
        <color theme="1"/>
        <rFont val="Palatino Linotype"/>
        <family val="1"/>
      </rPr>
      <t>x</t>
    </r>
  </si>
  <si>
    <r>
      <t>Eh</t>
    </r>
    <r>
      <rPr>
        <vertAlign val="subscript"/>
        <sz val="10"/>
        <color theme="1"/>
        <rFont val="Palatino Linotype"/>
        <family val="1"/>
      </rPr>
      <t>x</t>
    </r>
  </si>
  <si>
    <r>
      <t>Em</t>
    </r>
    <r>
      <rPr>
        <vertAlign val="subscript"/>
        <sz val="10"/>
        <color theme="1"/>
        <rFont val="Palatino Linotype"/>
        <family val="1"/>
      </rPr>
      <t>x</t>
    </r>
  </si>
  <si>
    <r>
      <t>Ec</t>
    </r>
    <r>
      <rPr>
        <vertAlign val="subscript"/>
        <sz val="10"/>
        <color theme="1"/>
        <rFont val="Palatino Linotype"/>
        <family val="1"/>
      </rPr>
      <t>a</t>
    </r>
  </si>
  <si>
    <r>
      <t>Ew</t>
    </r>
    <r>
      <rPr>
        <vertAlign val="subscript"/>
        <sz val="10"/>
        <color theme="1"/>
        <rFont val="Palatino Linotype"/>
        <family val="1"/>
      </rPr>
      <t>a</t>
    </r>
  </si>
  <si>
    <r>
      <t>Eww</t>
    </r>
    <r>
      <rPr>
        <vertAlign val="subscript"/>
        <sz val="10"/>
        <color theme="1"/>
        <rFont val="Palatino Linotype"/>
        <family val="1"/>
      </rPr>
      <t>a</t>
    </r>
  </si>
  <si>
    <r>
      <t>Eh</t>
    </r>
    <r>
      <rPr>
        <vertAlign val="subscript"/>
        <sz val="10"/>
        <color theme="1"/>
        <rFont val="Palatino Linotype"/>
        <family val="1"/>
      </rPr>
      <t>a</t>
    </r>
  </si>
  <si>
    <r>
      <t>Em</t>
    </r>
    <r>
      <rPr>
        <vertAlign val="subscript"/>
        <sz val="10"/>
        <color theme="1"/>
        <rFont val="Palatino Linotype"/>
        <family val="1"/>
      </rPr>
      <t>a</t>
    </r>
  </si>
  <si>
    <t>Electrical Energy [kWh/cycle]</t>
  </si>
  <si>
    <t>Per-Cycle Machine Electrical Energy Consumption</t>
  </si>
  <si>
    <r>
      <t xml:space="preserve"> ME</t>
    </r>
    <r>
      <rPr>
        <vertAlign val="subscript"/>
        <sz val="10"/>
        <color theme="1"/>
        <rFont val="Palatino Linotype"/>
        <family val="1"/>
      </rPr>
      <t>min</t>
    </r>
  </si>
  <si>
    <r>
      <t xml:space="preserve"> ME</t>
    </r>
    <r>
      <rPr>
        <vertAlign val="subscript"/>
        <sz val="10"/>
        <color theme="1"/>
        <rFont val="Palatino Linotype"/>
        <family val="1"/>
      </rPr>
      <t>max</t>
    </r>
  </si>
  <si>
    <r>
      <t>ME</t>
    </r>
    <r>
      <rPr>
        <vertAlign val="subscript"/>
        <sz val="10"/>
        <color theme="1"/>
        <rFont val="Palatino Linotype"/>
        <family val="1"/>
      </rPr>
      <t>avg</t>
    </r>
  </si>
  <si>
    <r>
      <t>ME</t>
    </r>
    <r>
      <rPr>
        <vertAlign val="subscript"/>
        <sz val="10"/>
        <color theme="1"/>
        <rFont val="Palatino Linotype"/>
        <family val="1"/>
      </rPr>
      <t>max</t>
    </r>
  </si>
  <si>
    <t>Total Weighted Per-Cycle Machine Electrical Energy Consumption</t>
  </si>
  <si>
    <t>Hot Water Energy
[kWh/cycle]</t>
  </si>
  <si>
    <t>Total Weighted Per Cycle Hot Water Energy Consumption</t>
  </si>
  <si>
    <t>Total Weighted Per-Cycle Hot Water Energy Consumption</t>
  </si>
  <si>
    <t>Both Manual and Adaptive Fill</t>
  </si>
  <si>
    <t>WIx</t>
  </si>
  <si>
    <t>Bone dry weight [lbs]</t>
  </si>
  <si>
    <t>Weight after test cycle [lbs]</t>
  </si>
  <si>
    <t>WCx</t>
  </si>
  <si>
    <t>Remaining Moisture Content</t>
  </si>
  <si>
    <t>RMC
(decimal)</t>
  </si>
  <si>
    <t>RMC
(percent)</t>
  </si>
  <si>
    <t>Machine Information</t>
  </si>
  <si>
    <t>Corrected Remaining Moisture Content (RMC)</t>
  </si>
  <si>
    <t>Remaining Moisture Content Cycles</t>
  </si>
  <si>
    <t>Section 4.1.5 - 4.1.6</t>
  </si>
  <si>
    <t>Type of water fill control:</t>
  </si>
  <si>
    <t>Hot Water Energy</t>
  </si>
  <si>
    <t>Machine Electrical Energy</t>
  </si>
  <si>
    <t>Dryer Energy</t>
  </si>
  <si>
    <t>DEF: Nominal energy required for a dryer to remove moisture from clothes [kWh/lb]</t>
  </si>
  <si>
    <t>Per-Cycle Energy Consumption for Removal of Moisture from Test Load</t>
  </si>
  <si>
    <t>Maximum test load weight [lbs]:</t>
  </si>
  <si>
    <t>Average test load weight [lbs]:</t>
  </si>
  <si>
    <t>Minimum test load weight [lbs]:</t>
  </si>
  <si>
    <t>Dryer Energy
[kWh/cycle]</t>
  </si>
  <si>
    <r>
      <t>Temperature Use Factors</t>
    </r>
    <r>
      <rPr>
        <sz val="12"/>
        <rFont val="Palatino Linotype"/>
        <family val="1"/>
      </rPr>
      <t xml:space="preserve"> (Automatically filled in)</t>
    </r>
  </si>
  <si>
    <r>
      <t>TUF</t>
    </r>
    <r>
      <rPr>
        <vertAlign val="subscript"/>
        <sz val="12"/>
        <color theme="1"/>
        <rFont val="Palatino Linotype"/>
        <family val="1"/>
      </rPr>
      <t>c</t>
    </r>
    <r>
      <rPr>
        <sz val="12"/>
        <color theme="1"/>
        <rFont val="Palatino Linotype"/>
        <family val="1"/>
      </rPr>
      <t xml:space="preserve"> (Cold)</t>
    </r>
  </si>
  <si>
    <r>
      <t>TUF</t>
    </r>
    <r>
      <rPr>
        <vertAlign val="subscript"/>
        <sz val="12"/>
        <color theme="1"/>
        <rFont val="Palatino Linotype"/>
        <family val="1"/>
      </rPr>
      <t>w</t>
    </r>
    <r>
      <rPr>
        <sz val="12"/>
        <color theme="1"/>
        <rFont val="Palatino Linotype"/>
        <family val="1"/>
      </rPr>
      <t xml:space="preserve"> (Warm)</t>
    </r>
  </si>
  <si>
    <r>
      <t>TUF</t>
    </r>
    <r>
      <rPr>
        <vertAlign val="subscript"/>
        <sz val="12"/>
        <color theme="1"/>
        <rFont val="Palatino Linotype"/>
        <family val="1"/>
      </rPr>
      <t>ww</t>
    </r>
    <r>
      <rPr>
        <sz val="12"/>
        <color theme="1"/>
        <rFont val="Palatino Linotype"/>
        <family val="1"/>
      </rPr>
      <t xml:space="preserve"> (Warm/Warm)</t>
    </r>
  </si>
  <si>
    <r>
      <t>TUF</t>
    </r>
    <r>
      <rPr>
        <vertAlign val="subscript"/>
        <sz val="12"/>
        <color theme="1"/>
        <rFont val="Palatino Linotype"/>
        <family val="1"/>
      </rPr>
      <t>h</t>
    </r>
    <r>
      <rPr>
        <sz val="12"/>
        <color theme="1"/>
        <rFont val="Palatino Linotype"/>
        <family val="1"/>
      </rPr>
      <t xml:space="preserve"> (Hot)</t>
    </r>
  </si>
  <si>
    <r>
      <t>TUF</t>
    </r>
    <r>
      <rPr>
        <vertAlign val="subscript"/>
        <sz val="12"/>
        <color theme="1"/>
        <rFont val="Palatino Linotype"/>
        <family val="1"/>
      </rPr>
      <t>m</t>
    </r>
    <r>
      <rPr>
        <sz val="12"/>
        <color theme="1"/>
        <rFont val="Palatino Linotype"/>
        <family val="1"/>
      </rPr>
      <t xml:space="preserve"> (Extra Hot)</t>
    </r>
  </si>
  <si>
    <t xml:space="preserve">Water Consumption </t>
  </si>
  <si>
    <r>
      <t>Qm</t>
    </r>
    <r>
      <rPr>
        <vertAlign val="subscript"/>
        <sz val="10"/>
        <color theme="1"/>
        <rFont val="Palatino Linotype"/>
        <family val="1"/>
      </rPr>
      <t>min</t>
    </r>
  </si>
  <si>
    <r>
      <t>Qh</t>
    </r>
    <r>
      <rPr>
        <vertAlign val="subscript"/>
        <sz val="10"/>
        <color theme="1"/>
        <rFont val="Palatino Linotype"/>
        <family val="1"/>
      </rPr>
      <t>min</t>
    </r>
  </si>
  <si>
    <r>
      <t>Qww</t>
    </r>
    <r>
      <rPr>
        <vertAlign val="subscript"/>
        <sz val="10"/>
        <color theme="1"/>
        <rFont val="Palatino Linotype"/>
        <family val="1"/>
      </rPr>
      <t>min</t>
    </r>
  </si>
  <si>
    <r>
      <t>Qw</t>
    </r>
    <r>
      <rPr>
        <vertAlign val="subscript"/>
        <sz val="10"/>
        <color theme="1"/>
        <rFont val="Palatino Linotype"/>
        <family val="1"/>
      </rPr>
      <t>min</t>
    </r>
  </si>
  <si>
    <r>
      <t>Qc</t>
    </r>
    <r>
      <rPr>
        <vertAlign val="subscript"/>
        <sz val="10"/>
        <color theme="1"/>
        <rFont val="Palatino Linotype"/>
        <family val="1"/>
      </rPr>
      <t>min</t>
    </r>
  </si>
  <si>
    <r>
      <t>Qc</t>
    </r>
    <r>
      <rPr>
        <vertAlign val="subscript"/>
        <sz val="10"/>
        <color theme="1"/>
        <rFont val="Palatino Linotype"/>
        <family val="1"/>
      </rPr>
      <t>max</t>
    </r>
  </si>
  <si>
    <r>
      <t>Qw</t>
    </r>
    <r>
      <rPr>
        <vertAlign val="subscript"/>
        <sz val="10"/>
        <color theme="1"/>
        <rFont val="Palatino Linotype"/>
        <family val="1"/>
      </rPr>
      <t>max</t>
    </r>
  </si>
  <si>
    <r>
      <t>Qww</t>
    </r>
    <r>
      <rPr>
        <vertAlign val="subscript"/>
        <sz val="10"/>
        <color theme="1"/>
        <rFont val="Palatino Linotype"/>
        <family val="1"/>
      </rPr>
      <t>max</t>
    </r>
  </si>
  <si>
    <r>
      <t>Qh</t>
    </r>
    <r>
      <rPr>
        <vertAlign val="subscript"/>
        <sz val="10"/>
        <color theme="1"/>
        <rFont val="Palatino Linotype"/>
        <family val="1"/>
      </rPr>
      <t>max</t>
    </r>
  </si>
  <si>
    <r>
      <t>Qm</t>
    </r>
    <r>
      <rPr>
        <vertAlign val="subscript"/>
        <sz val="10"/>
        <color theme="1"/>
        <rFont val="Palatino Linotype"/>
        <family val="1"/>
      </rPr>
      <t>max</t>
    </r>
  </si>
  <si>
    <r>
      <t>Qc</t>
    </r>
    <r>
      <rPr>
        <vertAlign val="subscript"/>
        <sz val="10"/>
        <color theme="1"/>
        <rFont val="Palatino Linotype"/>
        <family val="1"/>
      </rPr>
      <t>avg</t>
    </r>
  </si>
  <si>
    <r>
      <t>Qw</t>
    </r>
    <r>
      <rPr>
        <vertAlign val="subscript"/>
        <sz val="10"/>
        <color theme="1"/>
        <rFont val="Palatino Linotype"/>
        <family val="1"/>
      </rPr>
      <t>avg</t>
    </r>
  </si>
  <si>
    <r>
      <t>Qww</t>
    </r>
    <r>
      <rPr>
        <vertAlign val="subscript"/>
        <sz val="10"/>
        <color theme="1"/>
        <rFont val="Palatino Linotype"/>
        <family val="1"/>
      </rPr>
      <t>avg</t>
    </r>
  </si>
  <si>
    <r>
      <t>Qh</t>
    </r>
    <r>
      <rPr>
        <vertAlign val="subscript"/>
        <sz val="10"/>
        <color theme="1"/>
        <rFont val="Palatino Linotype"/>
        <family val="1"/>
      </rPr>
      <t>avg</t>
    </r>
  </si>
  <si>
    <r>
      <t>Qm</t>
    </r>
    <r>
      <rPr>
        <vertAlign val="subscript"/>
        <sz val="10"/>
        <color theme="1"/>
        <rFont val="Palatino Linotype"/>
        <family val="1"/>
      </rPr>
      <t>avg</t>
    </r>
  </si>
  <si>
    <t>Per-Cycle Water Consumption (from Test Data Inputs tab)</t>
  </si>
  <si>
    <r>
      <t>Qm</t>
    </r>
    <r>
      <rPr>
        <vertAlign val="subscript"/>
        <sz val="10"/>
        <color theme="1"/>
        <rFont val="Palatino Linotype"/>
        <family val="1"/>
      </rPr>
      <t>T</t>
    </r>
  </si>
  <si>
    <r>
      <t>Qh</t>
    </r>
    <r>
      <rPr>
        <vertAlign val="subscript"/>
        <sz val="10"/>
        <color theme="1"/>
        <rFont val="Palatino Linotype"/>
        <family val="1"/>
      </rPr>
      <t>T</t>
    </r>
  </si>
  <si>
    <r>
      <t>Qww</t>
    </r>
    <r>
      <rPr>
        <vertAlign val="subscript"/>
        <sz val="10"/>
        <color theme="1"/>
        <rFont val="Palatino Linotype"/>
        <family val="1"/>
      </rPr>
      <t>T</t>
    </r>
  </si>
  <si>
    <r>
      <t>Qw</t>
    </r>
    <r>
      <rPr>
        <vertAlign val="subscript"/>
        <sz val="10"/>
        <color theme="1"/>
        <rFont val="Palatino Linotype"/>
        <family val="1"/>
      </rPr>
      <t>T</t>
    </r>
  </si>
  <si>
    <r>
      <t>Qc</t>
    </r>
    <r>
      <rPr>
        <vertAlign val="subscript"/>
        <sz val="10"/>
        <color theme="1"/>
        <rFont val="Palatino Linotype"/>
        <family val="1"/>
      </rPr>
      <t>T</t>
    </r>
  </si>
  <si>
    <t>Total Weighted Per-Cycle Water Consumption for All Wash Cycles</t>
  </si>
  <si>
    <t>Water Consumption
[gal/cycle]</t>
  </si>
  <si>
    <t>Water Consumption 
[gal/cycle]</t>
  </si>
  <si>
    <t>Total Weighted Per-Cycle Water Consumption for Cold Wash Cycle</t>
  </si>
  <si>
    <t xml:space="preserve">Low-Power Mode Energy Consumption </t>
  </si>
  <si>
    <t>Section 4.4</t>
  </si>
  <si>
    <t>Per-Cycle Combined Low-Power Mode Energy Consumption</t>
  </si>
  <si>
    <t>Combined annual hours for off and inactive mode [hours]</t>
  </si>
  <si>
    <r>
      <t>S</t>
    </r>
    <r>
      <rPr>
        <vertAlign val="subscript"/>
        <sz val="10"/>
        <color theme="1"/>
        <rFont val="Palatino Linotype"/>
        <family val="1"/>
      </rPr>
      <t>oi</t>
    </r>
  </si>
  <si>
    <t>Annual hours in inactive mode [hours]</t>
  </si>
  <si>
    <t>Annual hours in off mode [hours]</t>
  </si>
  <si>
    <r>
      <t>S</t>
    </r>
    <r>
      <rPr>
        <vertAlign val="subscript"/>
        <sz val="10"/>
        <color theme="1"/>
        <rFont val="Palatino Linotype"/>
        <family val="1"/>
      </rPr>
      <t>ia</t>
    </r>
  </si>
  <si>
    <r>
      <t>S</t>
    </r>
    <r>
      <rPr>
        <vertAlign val="subscript"/>
        <sz val="10"/>
        <color theme="1"/>
        <rFont val="Palatino Linotype"/>
        <family val="1"/>
      </rPr>
      <t>o</t>
    </r>
  </si>
  <si>
    <r>
      <t>K</t>
    </r>
    <r>
      <rPr>
        <vertAlign val="subscript"/>
        <sz val="10"/>
        <color theme="1"/>
        <rFont val="Palatino Linotype"/>
        <family val="1"/>
      </rPr>
      <t>p</t>
    </r>
  </si>
  <si>
    <t>Representative average number of annual clothes washer cycles</t>
  </si>
  <si>
    <t>Wh to kWh conversion factor</t>
  </si>
  <si>
    <t>Washer Inactive Mode Power [Watts]</t>
  </si>
  <si>
    <t>Washer Off Mode Power [Watts]</t>
  </si>
  <si>
    <r>
      <t>P</t>
    </r>
    <r>
      <rPr>
        <vertAlign val="subscript"/>
        <sz val="10"/>
        <color theme="1"/>
        <rFont val="Palatino Linotype"/>
        <family val="1"/>
      </rPr>
      <t>ia</t>
    </r>
  </si>
  <si>
    <r>
      <t>P</t>
    </r>
    <r>
      <rPr>
        <vertAlign val="subscript"/>
        <sz val="10"/>
        <color theme="1"/>
        <rFont val="Palatino Linotype"/>
        <family val="1"/>
      </rPr>
      <t>o</t>
    </r>
  </si>
  <si>
    <t xml:space="preserve"> </t>
  </si>
  <si>
    <r>
      <t>E</t>
    </r>
    <r>
      <rPr>
        <vertAlign val="subscript"/>
        <sz val="8"/>
        <color theme="1"/>
        <rFont val="Palatino Linotype"/>
        <family val="1"/>
      </rPr>
      <t>TLP</t>
    </r>
  </si>
  <si>
    <r>
      <t>E</t>
    </r>
    <r>
      <rPr>
        <vertAlign val="subscript"/>
        <sz val="10"/>
        <color theme="1"/>
        <rFont val="Palatino Linotype"/>
        <family val="1"/>
      </rPr>
      <t>TE</t>
    </r>
    <r>
      <rPr>
        <sz val="10"/>
        <color theme="1"/>
        <rFont val="Palatino Linotype"/>
        <family val="1"/>
      </rPr>
      <t xml:space="preserve"> (Calculated as HE</t>
    </r>
    <r>
      <rPr>
        <vertAlign val="subscript"/>
        <sz val="10"/>
        <color theme="1"/>
        <rFont val="Palatino Linotype"/>
        <family val="1"/>
      </rPr>
      <t>T</t>
    </r>
    <r>
      <rPr>
        <sz val="10"/>
        <color theme="1"/>
        <rFont val="Palatino Linotype"/>
        <family val="1"/>
      </rPr>
      <t xml:space="preserve"> + ME</t>
    </r>
    <r>
      <rPr>
        <vertAlign val="subscript"/>
        <sz val="10"/>
        <color theme="1"/>
        <rFont val="Palatino Linotype"/>
        <family val="1"/>
      </rPr>
      <t>T</t>
    </r>
    <r>
      <rPr>
        <sz val="10"/>
        <color theme="1"/>
        <rFont val="Palatino Linotype"/>
        <family val="1"/>
      </rPr>
      <t>)</t>
    </r>
  </si>
  <si>
    <r>
      <t>HE</t>
    </r>
    <r>
      <rPr>
        <vertAlign val="subscript"/>
        <sz val="10"/>
        <color theme="1"/>
        <rFont val="Palatino Linotype"/>
        <family val="1"/>
      </rPr>
      <t>T</t>
    </r>
    <r>
      <rPr>
        <sz val="10"/>
        <color theme="1"/>
        <rFont val="Palatino Linotype"/>
        <family val="1"/>
      </rPr>
      <t xml:space="preserve"> (from Hot Water Energy tab)</t>
    </r>
  </si>
  <si>
    <r>
      <t>ME</t>
    </r>
    <r>
      <rPr>
        <vertAlign val="subscript"/>
        <sz val="10"/>
        <color theme="1"/>
        <rFont val="Palatino Linotype"/>
        <family val="1"/>
      </rPr>
      <t>T</t>
    </r>
    <r>
      <rPr>
        <sz val="10"/>
        <color theme="1"/>
        <rFont val="Palatino Linotype"/>
        <family val="1"/>
      </rPr>
      <t xml:space="preserve"> (from Machine Elec tab)</t>
    </r>
  </si>
  <si>
    <r>
      <t>D</t>
    </r>
    <r>
      <rPr>
        <vertAlign val="subscript"/>
        <sz val="10"/>
        <color theme="1"/>
        <rFont val="Palatino Linotype"/>
        <family val="1"/>
      </rPr>
      <t>E</t>
    </r>
    <r>
      <rPr>
        <sz val="10"/>
        <color theme="1"/>
        <rFont val="Palatino Linotype"/>
        <family val="1"/>
      </rPr>
      <t xml:space="preserve"> (from Dryer Energy tab)</t>
    </r>
  </si>
  <si>
    <r>
      <t>E</t>
    </r>
    <r>
      <rPr>
        <vertAlign val="subscript"/>
        <sz val="10"/>
        <color theme="1"/>
        <rFont val="Palatino Linotype"/>
        <family val="1"/>
      </rPr>
      <t>TLP</t>
    </r>
    <r>
      <rPr>
        <sz val="10"/>
        <color theme="1"/>
        <rFont val="Palatino Linotype"/>
        <family val="1"/>
      </rPr>
      <t xml:space="preserve"> (from Low-Power Mode tab)</t>
    </r>
  </si>
  <si>
    <r>
      <t>Q</t>
    </r>
    <r>
      <rPr>
        <vertAlign val="subscript"/>
        <sz val="10"/>
        <color theme="1"/>
        <rFont val="Palatino Linotype"/>
        <family val="1"/>
      </rPr>
      <t>T</t>
    </r>
    <r>
      <rPr>
        <sz val="10"/>
        <color theme="1"/>
        <rFont val="Palatino Linotype"/>
        <family val="1"/>
      </rPr>
      <t xml:space="preserve"> (from Water Consumption tab)</t>
    </r>
  </si>
  <si>
    <r>
      <t>Qc</t>
    </r>
    <r>
      <rPr>
        <vertAlign val="subscript"/>
        <sz val="10"/>
        <color theme="1"/>
        <rFont val="Palatino Linotype"/>
        <family val="1"/>
      </rPr>
      <t>T</t>
    </r>
    <r>
      <rPr>
        <sz val="10"/>
        <color theme="1"/>
        <rFont val="Palatino Linotype"/>
        <family val="1"/>
      </rPr>
      <t xml:space="preserve"> (from Water Consumption tab)</t>
    </r>
  </si>
  <si>
    <t>Used only for machines with a 'user-adjustable adaptive water fill control system’.</t>
  </si>
  <si>
    <t>Calculations - Metrics</t>
  </si>
  <si>
    <t>Calculates standby and off-mode power consumption</t>
  </si>
  <si>
    <t>Calculates machine electrical energy</t>
  </si>
  <si>
    <t>Temperature Setting</t>
  </si>
  <si>
    <t>(Bone dry weight before
 start of first test)</t>
  </si>
  <si>
    <t>Actual Load
Sizes</t>
  </si>
  <si>
    <t>Cycle Time
[min]</t>
  </si>
  <si>
    <t>9. Additional Photos (if necessary)</t>
  </si>
  <si>
    <t>Number of Warm/Warm Cycles Available:</t>
  </si>
  <si>
    <t>Low Power Modes</t>
  </si>
  <si>
    <t>Minimum Load Size (Adpative Fill)</t>
  </si>
  <si>
    <t>Tabs</t>
  </si>
  <si>
    <t>Tabs with input cells</t>
  </si>
  <si>
    <t>Cells</t>
  </si>
  <si>
    <t>Auto-populated cell</t>
  </si>
  <si>
    <t>Provided data</t>
  </si>
  <si>
    <t>Calculations - Low-Power Mode</t>
  </si>
  <si>
    <t>Test Report Template Name:</t>
  </si>
  <si>
    <t xml:space="preserve">Latest Template Revision: </t>
  </si>
  <si>
    <t xml:space="preserve">Residential Clothes Washer J2  </t>
  </si>
  <si>
    <t>v1.0</t>
  </si>
  <si>
    <t>v1.1_draft1</t>
  </si>
  <si>
    <t>v1.2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</si>
</sst>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00"/>
    <numFmt numFmtId="167" formatCode="0.0%"/>
    <numFmt numFmtId="168" formatCode="0.0000"/>
    <numFmt numFmtId="169" formatCode="#,##0.0"/>
  </numFmts>
  <fonts count="62" x14ac:knownFonts="1">
    <font>
      <sz val="11"/>
      <color theme="1"/>
      <name val="Calibri"/>
      <family val="2"/>
      <scheme val="minor"/>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1"/>
      <name val="Calibri"/>
      <family val="2"/>
      <scheme val="minor"/>
    </font>
    <font>
      <b/>
      <sz val="11"/>
      <name val="Palatino Linotype"/>
      <family val="1"/>
    </font>
    <font>
      <sz val="10"/>
      <color theme="1"/>
      <name val="Palatino Linotype"/>
      <family val="1"/>
    </font>
    <font>
      <i/>
      <sz val="10"/>
      <color theme="1"/>
      <name val="Palatino Linotype"/>
      <family val="1"/>
    </font>
    <font>
      <b/>
      <sz val="10"/>
      <color theme="1"/>
      <name val="Palatino Linotype"/>
      <family val="1"/>
    </font>
    <font>
      <sz val="10"/>
      <name val="Palatino Linotype"/>
      <family val="1"/>
    </font>
    <font>
      <b/>
      <i/>
      <sz val="10"/>
      <color theme="1"/>
      <name val="Palatino Linotype"/>
      <family val="1"/>
    </font>
    <font>
      <vertAlign val="subscript"/>
      <sz val="10"/>
      <color theme="1"/>
      <name val="Palatino Linotype"/>
      <family val="1"/>
    </font>
    <font>
      <b/>
      <sz val="14"/>
      <color theme="1"/>
      <name val="Palatino Linotype"/>
      <family val="1"/>
    </font>
    <font>
      <b/>
      <sz val="10"/>
      <name val="Palatino Linotype"/>
      <family val="1"/>
    </font>
    <font>
      <b/>
      <sz val="12"/>
      <color theme="1"/>
      <name val="Palatino Linotype"/>
      <family val="1"/>
    </font>
    <font>
      <sz val="11"/>
      <color theme="0"/>
      <name val="Calibri"/>
      <family val="2"/>
      <scheme val="minor"/>
    </font>
    <font>
      <sz val="12"/>
      <color theme="1"/>
      <name val="Palatino Linotype"/>
      <family val="1"/>
    </font>
    <font>
      <b/>
      <sz val="12"/>
      <name val="Palatino Linotype"/>
      <family val="1"/>
    </font>
    <font>
      <sz val="12"/>
      <color rgb="FF000000"/>
      <name val="Palatino Linotype"/>
      <family val="1"/>
    </font>
    <font>
      <u/>
      <sz val="12"/>
      <color theme="10"/>
      <name val="Palatino Linotype"/>
      <family val="1"/>
    </font>
    <font>
      <vertAlign val="superscript"/>
      <sz val="12"/>
      <color theme="1"/>
      <name val="Palatino Linotype"/>
      <family val="1"/>
    </font>
    <font>
      <b/>
      <i/>
      <sz val="12"/>
      <color theme="1"/>
      <name val="Palatino Linotype"/>
      <family val="1"/>
    </font>
    <font>
      <vertAlign val="subscript"/>
      <sz val="12"/>
      <color theme="1"/>
      <name val="Palatino Linotype"/>
      <family val="1"/>
    </font>
    <font>
      <u/>
      <sz val="12"/>
      <color theme="10"/>
      <name val="Palatino Linotype"/>
      <family val="2"/>
    </font>
    <font>
      <sz val="12"/>
      <name val="Palatino Linotype"/>
      <family val="1"/>
    </font>
    <font>
      <b/>
      <sz val="12"/>
      <color theme="9" tint="-0.499984740745262"/>
      <name val="Palatino Linotype"/>
      <family val="1"/>
    </font>
    <font>
      <b/>
      <sz val="12"/>
      <name val="Palatino Linotype"/>
      <family val="2"/>
    </font>
    <font>
      <b/>
      <i/>
      <sz val="11"/>
      <color rgb="FFFF0000"/>
      <name val="Palatino Linotype"/>
      <family val="1"/>
    </font>
    <font>
      <b/>
      <sz val="14"/>
      <name val="Palatino Linotype"/>
      <family val="1"/>
    </font>
    <font>
      <u/>
      <sz val="11"/>
      <color theme="10"/>
      <name val="Palatino Linotype"/>
      <family val="1"/>
    </font>
    <font>
      <sz val="12"/>
      <color theme="0"/>
      <name val="Palatino Linotype"/>
      <family val="2"/>
    </font>
    <font>
      <b/>
      <sz val="12"/>
      <color theme="0"/>
      <name val="Palatino Linotype"/>
      <family val="1"/>
    </font>
    <font>
      <sz val="12"/>
      <color theme="0"/>
      <name val="Palatino Linotype"/>
      <family val="1"/>
    </font>
    <font>
      <b/>
      <sz val="10"/>
      <color theme="0"/>
      <name val="Palatino Linotype"/>
      <family val="1"/>
    </font>
    <font>
      <sz val="10"/>
      <color theme="0"/>
      <name val="Palatino Linotype"/>
      <family val="1"/>
    </font>
    <font>
      <sz val="12"/>
      <name val="Palatino Linotype"/>
      <family val="2"/>
    </font>
    <font>
      <sz val="12"/>
      <color rgb="FFFF0000"/>
      <name val="Palatino Linotype"/>
      <family val="1"/>
    </font>
    <font>
      <b/>
      <i/>
      <sz val="12"/>
      <color rgb="FF000000"/>
      <name val="Palatino Linotype"/>
      <family val="1"/>
    </font>
    <font>
      <sz val="12"/>
      <color rgb="FFFFFFFF"/>
      <name val="Palatino Linotype"/>
      <family val="1"/>
    </font>
    <font>
      <sz val="10"/>
      <color rgb="FFFF0000"/>
      <name val="Palatino Linotype"/>
      <family val="1"/>
    </font>
    <font>
      <sz val="10"/>
      <color rgb="FF000000"/>
      <name val="Palatino Linotype"/>
      <family val="1"/>
    </font>
    <font>
      <vertAlign val="subscript"/>
      <sz val="8"/>
      <color theme="1"/>
      <name val="Palatino Linotype"/>
      <family val="1"/>
    </font>
    <font>
      <sz val="12"/>
      <color theme="1"/>
      <name val="Palatino Linotype"/>
      <family val="2"/>
    </font>
    <font>
      <b/>
      <sz val="12"/>
      <color theme="1"/>
      <name val="Palatino Linotype"/>
      <family val="2"/>
    </font>
    <font>
      <sz val="12"/>
      <color rgb="FF000000"/>
      <name val="Palatino Linotype"/>
      <family val="2"/>
    </font>
    <font>
      <u/>
      <sz val="10"/>
      <color theme="10"/>
      <name val="Palatino Linotype"/>
      <family val="2"/>
    </font>
    <font>
      <sz val="11"/>
      <color rgb="FF000000"/>
      <name val="Palatino Linotype"/>
      <family val="2"/>
    </font>
    <font>
      <b/>
      <sz val="10"/>
      <name val="Palatino Linotype"/>
      <family val="2"/>
    </font>
    <font>
      <sz val="10"/>
      <color theme="1"/>
      <name val="Palatino Linotype"/>
      <family val="2"/>
    </font>
    <font>
      <sz val="10"/>
      <color rgb="FF000000"/>
      <name val="Palatino Linotype"/>
      <family val="2"/>
    </font>
  </fonts>
  <fills count="2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5" tint="0.39997558519241921"/>
        <bgColor indexed="65"/>
      </patternFill>
    </fill>
    <fill>
      <patternFill patternType="solid">
        <fgColor rgb="FFFFFFCC"/>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8" tint="0.39997558519241921"/>
        <bgColor indexed="64"/>
      </patternFill>
    </fill>
    <fill>
      <patternFill patternType="solid">
        <fgColor theme="8" tint="0.39997558519241921"/>
        <bgColor theme="3" tint="0.59996337778862885"/>
      </patternFill>
    </fill>
    <fill>
      <patternFill patternType="solid">
        <fgColor rgb="FF800000"/>
        <bgColor theme="3" tint="0.59996337778862885"/>
      </patternFill>
    </fill>
    <fill>
      <patternFill patternType="solid">
        <fgColor rgb="FFFFFFFF"/>
        <bgColor rgb="FF000000"/>
      </patternFill>
    </fill>
    <fill>
      <patternFill patternType="solid">
        <fgColor rgb="FF92CDDC"/>
        <bgColor rgb="FF8DB4E2"/>
      </patternFill>
    </fill>
    <fill>
      <patternFill patternType="solid">
        <fgColor rgb="FF800000"/>
        <bgColor rgb="FF8DB4E2"/>
      </patternFill>
    </fill>
    <fill>
      <patternFill patternType="solid">
        <fgColor theme="0"/>
        <bgColor theme="3" tint="0.59996337778862885"/>
      </patternFill>
    </fill>
    <fill>
      <patternFill patternType="solid">
        <fgColor theme="0"/>
        <bgColor rgb="FF000000"/>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thin">
        <color indexed="64"/>
      </right>
      <top style="thin">
        <color rgb="FFD9D9D9"/>
      </top>
      <bottom style="thin">
        <color rgb="FFD9D9D9"/>
      </bottom>
      <diagonal/>
    </border>
    <border>
      <left style="medium">
        <color indexed="64"/>
      </left>
      <right style="thin">
        <color indexed="64"/>
      </right>
      <top style="thin">
        <color rgb="FFD9D9D9"/>
      </top>
      <bottom style="medium">
        <color indexed="64"/>
      </bottom>
      <diagonal/>
    </border>
    <border>
      <left style="medium">
        <color indexed="64"/>
      </left>
      <right style="thin">
        <color indexed="64"/>
      </right>
      <top style="thin">
        <color theme="0" tint="-0.249977111117893"/>
      </top>
      <bottom/>
      <diagonal/>
    </border>
    <border>
      <left style="thin">
        <color indexed="64"/>
      </left>
      <right style="medium">
        <color indexed="64"/>
      </right>
      <top style="thin">
        <color theme="0" tint="-0.249977111117893"/>
      </top>
      <bottom/>
      <diagonal/>
    </border>
    <border>
      <left style="medium">
        <color indexed="64"/>
      </left>
      <right/>
      <top style="thin">
        <color theme="0" tint="-0.14996795556505021"/>
      </top>
      <bottom/>
      <diagonal/>
    </border>
    <border>
      <left style="thin">
        <color indexed="64"/>
      </left>
      <right style="medium">
        <color indexed="64"/>
      </right>
      <top style="thin">
        <color theme="0" tint="-0.14996795556505021"/>
      </top>
      <bottom/>
      <diagonal/>
    </border>
    <border>
      <left style="medium">
        <color indexed="64"/>
      </left>
      <right style="thin">
        <color theme="0" tint="-0.249977111117893"/>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medium">
        <color indexed="64"/>
      </right>
      <top/>
      <bottom style="thin">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s>
  <cellStyleXfs count="20">
    <xf numFmtId="0" fontId="0" fillId="0" borderId="0"/>
    <xf numFmtId="0" fontId="1" fillId="5" borderId="0" applyNumberFormat="0" applyBorder="0" applyAlignment="0" applyProtection="0"/>
    <xf numFmtId="0" fontId="2" fillId="0" borderId="0"/>
    <xf numFmtId="0" fontId="3" fillId="6" borderId="0" applyNumberFormat="0" applyBorder="0" applyProtection="0">
      <alignment horizontal="left" vertical="center"/>
    </xf>
    <xf numFmtId="0" fontId="7" fillId="7" borderId="1">
      <alignment horizontal="center" vertical="center"/>
    </xf>
    <xf numFmtId="0" fontId="8" fillId="8" borderId="1" applyNumberFormat="0" applyAlignment="0" applyProtection="0"/>
    <xf numFmtId="0" fontId="4" fillId="0" borderId="1">
      <alignment horizontal="center"/>
    </xf>
    <xf numFmtId="0" fontId="9" fillId="9" borderId="0" applyNumberFormat="0" applyAlignment="0" applyProtection="0"/>
    <xf numFmtId="0" fontId="4" fillId="0" borderId="1">
      <alignment horizontal="center" vertical="center"/>
    </xf>
    <xf numFmtId="0" fontId="10" fillId="10" borderId="1" applyNumberFormat="0" applyProtection="0">
      <alignment horizontal="center" vertical="center"/>
    </xf>
    <xf numFmtId="0" fontId="11" fillId="11" borderId="1" applyNumberFormat="0" applyProtection="0">
      <alignment horizontal="center" vertical="center"/>
    </xf>
    <xf numFmtId="0" fontId="12" fillId="12" borderId="0"/>
    <xf numFmtId="0" fontId="6" fillId="0" borderId="0"/>
    <xf numFmtId="0" fontId="6" fillId="0" borderId="11">
      <alignment horizontal="center" vertical="center" wrapText="1"/>
    </xf>
    <xf numFmtId="0" fontId="8" fillId="10" borderId="1" applyNumberFormat="0" applyProtection="0">
      <alignment horizontal="center"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27" fillId="13" borderId="0" applyNumberFormat="0" applyBorder="0" applyAlignment="0" applyProtection="0"/>
    <xf numFmtId="0" fontId="2" fillId="0" borderId="0"/>
    <xf numFmtId="9" fontId="1" fillId="0" borderId="0" applyFont="0" applyFill="0" applyBorder="0" applyAlignment="0" applyProtection="0"/>
  </cellStyleXfs>
  <cellXfs count="783">
    <xf numFmtId="0" fontId="0" fillId="0" borderId="0" xfId="0"/>
    <xf numFmtId="14" fontId="2" fillId="0" borderId="0" xfId="2" applyNumberFormat="1"/>
    <xf numFmtId="0" fontId="2" fillId="0" borderId="0" xfId="2"/>
    <xf numFmtId="0" fontId="4" fillId="0" borderId="0" xfId="2" applyFont="1"/>
    <xf numFmtId="0" fontId="4" fillId="0" borderId="0" xfId="2" applyFont="1" applyAlignment="1">
      <alignment horizontal="center"/>
    </xf>
    <xf numFmtId="0" fontId="2" fillId="0" borderId="0" xfId="2" applyNumberFormat="1"/>
    <xf numFmtId="0" fontId="4" fillId="0" borderId="0" xfId="2" applyFont="1" applyAlignment="1">
      <alignment horizontal="left"/>
    </xf>
    <xf numFmtId="0" fontId="2" fillId="0" borderId="0" xfId="2" applyFill="1" applyBorder="1"/>
    <xf numFmtId="0" fontId="18" fillId="3" borderId="0" xfId="0" applyFont="1" applyFill="1"/>
    <xf numFmtId="0" fontId="18" fillId="3" borderId="0" xfId="0" applyFont="1" applyFill="1" applyAlignment="1">
      <alignment horizontal="left"/>
    </xf>
    <xf numFmtId="0" fontId="17" fillId="6" borderId="12" xfId="3" applyFont="1" applyBorder="1">
      <alignment horizontal="left" vertical="center"/>
    </xf>
    <xf numFmtId="0" fontId="17" fillId="6" borderId="13" xfId="3" applyFont="1" applyBorder="1">
      <alignment horizontal="left" vertical="center"/>
    </xf>
    <xf numFmtId="0" fontId="18" fillId="3" borderId="0" xfId="0" applyFont="1" applyFill="1" applyBorder="1"/>
    <xf numFmtId="0" fontId="18" fillId="3" borderId="32" xfId="0" applyFont="1" applyFill="1" applyBorder="1"/>
    <xf numFmtId="0" fontId="18" fillId="3" borderId="33" xfId="0" applyFont="1" applyFill="1" applyBorder="1"/>
    <xf numFmtId="0" fontId="18" fillId="3" borderId="31" xfId="0" applyFont="1" applyFill="1" applyBorder="1"/>
    <xf numFmtId="0" fontId="18" fillId="3" borderId="34" xfId="0" applyFont="1" applyFill="1" applyBorder="1"/>
    <xf numFmtId="0" fontId="20" fillId="3" borderId="0" xfId="0" applyFont="1" applyFill="1"/>
    <xf numFmtId="0" fontId="20" fillId="2" borderId="42" xfId="0" applyFont="1" applyFill="1" applyBorder="1"/>
    <xf numFmtId="0" fontId="18" fillId="3" borderId="46" xfId="0" applyFont="1" applyFill="1" applyBorder="1" applyAlignment="1">
      <alignment horizontal="center" wrapText="1"/>
    </xf>
    <xf numFmtId="0" fontId="18" fillId="3" borderId="9" xfId="0" applyFont="1" applyFill="1" applyBorder="1"/>
    <xf numFmtId="0" fontId="18" fillId="3" borderId="10" xfId="0" applyFont="1" applyFill="1" applyBorder="1"/>
    <xf numFmtId="0" fontId="18" fillId="3" borderId="45" xfId="0" applyFont="1" applyFill="1" applyBorder="1" applyAlignment="1">
      <alignment horizontal="center" wrapText="1"/>
    </xf>
    <xf numFmtId="0" fontId="18" fillId="3" borderId="9" xfId="0" applyFont="1" applyFill="1" applyBorder="1" applyAlignment="1">
      <alignment horizontal="left"/>
    </xf>
    <xf numFmtId="0" fontId="18" fillId="3" borderId="10" xfId="0" applyFont="1" applyFill="1" applyBorder="1" applyAlignment="1">
      <alignment horizontal="left"/>
    </xf>
    <xf numFmtId="0" fontId="20" fillId="2" borderId="27" xfId="0" applyFont="1" applyFill="1" applyBorder="1"/>
    <xf numFmtId="0" fontId="18" fillId="2" borderId="28" xfId="0" applyFont="1" applyFill="1" applyBorder="1"/>
    <xf numFmtId="0" fontId="18" fillId="2" borderId="29" xfId="0" applyFont="1" applyFill="1" applyBorder="1"/>
    <xf numFmtId="0" fontId="20" fillId="3" borderId="17" xfId="0" applyFont="1" applyFill="1" applyBorder="1" applyAlignment="1">
      <alignment horizontal="center"/>
    </xf>
    <xf numFmtId="0" fontId="20" fillId="3" borderId="1" xfId="0" applyFont="1" applyFill="1" applyBorder="1" applyAlignment="1">
      <alignment horizontal="center"/>
    </xf>
    <xf numFmtId="0" fontId="20" fillId="3" borderId="18" xfId="0" applyFont="1" applyFill="1" applyBorder="1" applyAlignment="1">
      <alignment horizontal="center"/>
    </xf>
    <xf numFmtId="0" fontId="18" fillId="3" borderId="17" xfId="0" applyFont="1" applyFill="1" applyBorder="1" applyAlignment="1">
      <alignment horizontal="center"/>
    </xf>
    <xf numFmtId="168" fontId="18" fillId="3" borderId="1" xfId="0" applyNumberFormat="1" applyFont="1" applyFill="1" applyBorder="1" applyAlignment="1">
      <alignment horizontal="center"/>
    </xf>
    <xf numFmtId="168" fontId="18" fillId="3" borderId="18" xfId="0" applyNumberFormat="1" applyFont="1" applyFill="1" applyBorder="1" applyAlignment="1">
      <alignment horizontal="center"/>
    </xf>
    <xf numFmtId="0" fontId="18" fillId="3" borderId="19" xfId="0" applyFont="1" applyFill="1" applyBorder="1" applyAlignment="1">
      <alignment horizontal="center"/>
    </xf>
    <xf numFmtId="0" fontId="19" fillId="3" borderId="0" xfId="0" applyFont="1" applyFill="1"/>
    <xf numFmtId="0" fontId="4" fillId="0" borderId="0" xfId="0" applyFont="1"/>
    <xf numFmtId="0" fontId="18" fillId="3" borderId="0" xfId="0" applyFont="1" applyFill="1" applyBorder="1" applyAlignment="1">
      <alignment horizontal="center" wrapText="1"/>
    </xf>
    <xf numFmtId="0" fontId="20" fillId="2" borderId="14" xfId="0" applyFont="1" applyFill="1" applyBorder="1"/>
    <xf numFmtId="0" fontId="18" fillId="2" borderId="15" xfId="0" applyFont="1" applyFill="1" applyBorder="1"/>
    <xf numFmtId="0" fontId="18" fillId="2" borderId="16" xfId="0" applyFont="1" applyFill="1" applyBorder="1"/>
    <xf numFmtId="0" fontId="18" fillId="3" borderId="30" xfId="0" applyFont="1" applyFill="1" applyBorder="1"/>
    <xf numFmtId="0" fontId="18" fillId="3" borderId="0" xfId="0" applyFont="1" applyFill="1" applyBorder="1" applyAlignment="1">
      <alignment horizontal="left"/>
    </xf>
    <xf numFmtId="2" fontId="18" fillId="3" borderId="0" xfId="0" applyNumberFormat="1" applyFont="1" applyFill="1" applyBorder="1" applyAlignment="1">
      <alignment horizontal="center"/>
    </xf>
    <xf numFmtId="0" fontId="18" fillId="3" borderId="0" xfId="0" applyFont="1" applyFill="1" applyBorder="1" applyAlignment="1">
      <alignment horizontal="center"/>
    </xf>
    <xf numFmtId="0" fontId="20" fillId="2" borderId="30" xfId="0" quotePrefix="1" applyFont="1" applyFill="1" applyBorder="1"/>
    <xf numFmtId="0" fontId="18" fillId="2" borderId="0" xfId="0" applyFont="1" applyFill="1" applyBorder="1"/>
    <xf numFmtId="0" fontId="18" fillId="2" borderId="31" xfId="0" applyFont="1" applyFill="1" applyBorder="1"/>
    <xf numFmtId="0" fontId="22" fillId="3" borderId="30" xfId="0" applyFont="1" applyFill="1" applyBorder="1"/>
    <xf numFmtId="0" fontId="20" fillId="3" borderId="0" xfId="0" applyFont="1" applyFill="1" applyBorder="1" applyAlignment="1">
      <alignment horizontal="center"/>
    </xf>
    <xf numFmtId="0" fontId="18" fillId="3" borderId="30" xfId="0" applyFont="1" applyFill="1" applyBorder="1" applyAlignment="1">
      <alignment horizontal="left"/>
    </xf>
    <xf numFmtId="0" fontId="18" fillId="3" borderId="32" xfId="0" applyFont="1" applyFill="1" applyBorder="1" applyAlignment="1">
      <alignment horizontal="left"/>
    </xf>
    <xf numFmtId="0" fontId="20" fillId="2" borderId="14" xfId="0" applyFont="1" applyFill="1" applyBorder="1" applyAlignment="1">
      <alignment horizontal="centerContinuous"/>
    </xf>
    <xf numFmtId="0" fontId="20" fillId="2" borderId="15" xfId="0" applyFont="1" applyFill="1" applyBorder="1" applyAlignment="1">
      <alignment horizontal="centerContinuous"/>
    </xf>
    <xf numFmtId="0" fontId="20" fillId="2" borderId="16" xfId="0" applyFont="1" applyFill="1" applyBorder="1" applyAlignment="1">
      <alignment horizontal="centerContinuous"/>
    </xf>
    <xf numFmtId="0" fontId="18" fillId="3" borderId="4" xfId="0" applyFont="1" applyFill="1" applyBorder="1" applyAlignment="1">
      <alignment horizontal="centerContinuous"/>
    </xf>
    <xf numFmtId="0" fontId="18" fillId="3" borderId="1" xfId="0" applyFont="1" applyFill="1" applyBorder="1" applyAlignment="1">
      <alignment horizontal="center"/>
    </xf>
    <xf numFmtId="0" fontId="18" fillId="3" borderId="18" xfId="0" applyFont="1" applyFill="1" applyBorder="1" applyAlignment="1">
      <alignment horizontal="center"/>
    </xf>
    <xf numFmtId="0" fontId="18" fillId="3" borderId="20" xfId="0" applyFont="1" applyFill="1" applyBorder="1" applyAlignment="1">
      <alignment horizontal="center"/>
    </xf>
    <xf numFmtId="0" fontId="20" fillId="3" borderId="17" xfId="0" applyFont="1" applyFill="1" applyBorder="1" applyAlignment="1">
      <alignment horizontal="left"/>
    </xf>
    <xf numFmtId="2" fontId="18" fillId="3" borderId="1" xfId="0" applyNumberFormat="1" applyFont="1" applyFill="1" applyBorder="1" applyAlignment="1">
      <alignment horizontal="center"/>
    </xf>
    <xf numFmtId="0" fontId="18" fillId="3" borderId="21" xfId="0" applyFont="1" applyFill="1" applyBorder="1" applyAlignment="1">
      <alignment horizontal="center"/>
    </xf>
    <xf numFmtId="0" fontId="20" fillId="3" borderId="19" xfId="0" applyFont="1" applyFill="1" applyBorder="1" applyAlignment="1">
      <alignment horizontal="center"/>
    </xf>
    <xf numFmtId="0" fontId="18" fillId="3" borderId="0" xfId="0" applyFont="1" applyFill="1" applyBorder="1" applyAlignment="1">
      <alignment horizontal="right" wrapText="1"/>
    </xf>
    <xf numFmtId="0" fontId="20" fillId="2" borderId="27" xfId="0" applyFont="1" applyFill="1" applyBorder="1" applyAlignment="1">
      <alignment horizontal="centerContinuous"/>
    </xf>
    <xf numFmtId="0" fontId="20" fillId="2" borderId="28" xfId="0" applyFont="1" applyFill="1" applyBorder="1" applyAlignment="1">
      <alignment horizontal="centerContinuous"/>
    </xf>
    <xf numFmtId="0" fontId="20" fillId="3" borderId="23" xfId="0" applyFont="1" applyFill="1" applyBorder="1" applyAlignment="1">
      <alignment horizontal="centerContinuous"/>
    </xf>
    <xf numFmtId="0" fontId="20" fillId="3" borderId="5" xfId="0" applyFont="1" applyFill="1" applyBorder="1" applyAlignment="1">
      <alignment horizontal="centerContinuous"/>
    </xf>
    <xf numFmtId="0" fontId="18" fillId="3" borderId="5" xfId="0" applyFont="1" applyFill="1" applyBorder="1" applyAlignment="1">
      <alignment horizontal="centerContinuous"/>
    </xf>
    <xf numFmtId="0" fontId="20" fillId="3" borderId="4" xfId="0" applyFont="1" applyFill="1" applyBorder="1" applyAlignment="1">
      <alignment horizontal="centerContinuous"/>
    </xf>
    <xf numFmtId="0" fontId="20" fillId="3" borderId="2" xfId="0" applyFont="1" applyFill="1" applyBorder="1" applyAlignment="1">
      <alignment horizontal="centerContinuous"/>
    </xf>
    <xf numFmtId="0" fontId="20" fillId="3" borderId="22" xfId="0" applyFont="1" applyFill="1" applyBorder="1" applyAlignment="1">
      <alignment horizontal="centerContinuous"/>
    </xf>
    <xf numFmtId="0" fontId="20" fillId="3" borderId="26" xfId="0" applyFont="1" applyFill="1" applyBorder="1" applyAlignment="1">
      <alignment horizontal="centerContinuous" vertical="center" wrapText="1"/>
    </xf>
    <xf numFmtId="0" fontId="20" fillId="3" borderId="8" xfId="0" applyFont="1" applyFill="1" applyBorder="1" applyAlignment="1">
      <alignment horizontal="centerContinuous" vertical="center" wrapText="1"/>
    </xf>
    <xf numFmtId="0" fontId="20" fillId="3" borderId="52" xfId="0" applyFont="1" applyFill="1" applyBorder="1" applyAlignment="1">
      <alignment horizontal="centerContinuous" vertical="center" wrapText="1"/>
    </xf>
    <xf numFmtId="0" fontId="20" fillId="3" borderId="53" xfId="0" applyFont="1" applyFill="1" applyBorder="1" applyAlignment="1">
      <alignment horizontal="centerContinuous" vertical="center" wrapText="1"/>
    </xf>
    <xf numFmtId="0" fontId="20" fillId="3" borderId="26" xfId="0" applyFont="1" applyFill="1" applyBorder="1" applyAlignment="1">
      <alignment horizontal="center" vertical="center" wrapText="1"/>
    </xf>
    <xf numFmtId="0" fontId="20" fillId="3" borderId="8" xfId="0" applyFont="1" applyFill="1" applyBorder="1" applyAlignment="1">
      <alignment horizontal="center" vertical="center" wrapText="1"/>
    </xf>
    <xf numFmtId="164" fontId="18" fillId="3" borderId="35" xfId="0" applyNumberFormat="1" applyFont="1" applyFill="1" applyBorder="1" applyAlignment="1">
      <alignment horizontal="center" wrapText="1"/>
    </xf>
    <xf numFmtId="164" fontId="18" fillId="3" borderId="48" xfId="0" applyNumberFormat="1" applyFont="1" applyFill="1" applyBorder="1" applyAlignment="1">
      <alignment horizontal="center" wrapText="1"/>
    </xf>
    <xf numFmtId="164" fontId="18" fillId="3" borderId="1" xfId="0" applyNumberFormat="1" applyFont="1" applyFill="1" applyBorder="1" applyAlignment="1">
      <alignment horizontal="center"/>
    </xf>
    <xf numFmtId="2" fontId="18" fillId="3" borderId="50" xfId="0" applyNumberFormat="1" applyFont="1" applyFill="1" applyBorder="1" applyAlignment="1">
      <alignment horizontal="center" wrapText="1"/>
    </xf>
    <xf numFmtId="2" fontId="18" fillId="3" borderId="7" xfId="0" applyNumberFormat="1" applyFont="1" applyFill="1" applyBorder="1" applyAlignment="1">
      <alignment horizontal="center" wrapText="1"/>
    </xf>
    <xf numFmtId="2" fontId="18" fillId="3" borderId="36" xfId="0" applyNumberFormat="1" applyFont="1" applyFill="1" applyBorder="1" applyAlignment="1">
      <alignment horizontal="center" wrapText="1"/>
    </xf>
    <xf numFmtId="164" fontId="18" fillId="3" borderId="37" xfId="0" applyNumberFormat="1" applyFont="1" applyFill="1" applyBorder="1" applyAlignment="1">
      <alignment horizontal="center" wrapText="1"/>
    </xf>
    <xf numFmtId="164" fontId="18" fillId="3" borderId="49" xfId="0" applyNumberFormat="1" applyFont="1" applyFill="1" applyBorder="1" applyAlignment="1">
      <alignment horizontal="center" wrapText="1"/>
    </xf>
    <xf numFmtId="2" fontId="18" fillId="3" borderId="51" xfId="0" applyNumberFormat="1" applyFont="1" applyFill="1" applyBorder="1" applyAlignment="1">
      <alignment horizontal="center" wrapText="1"/>
    </xf>
    <xf numFmtId="2" fontId="18" fillId="3" borderId="6" xfId="0" applyNumberFormat="1" applyFont="1" applyFill="1" applyBorder="1" applyAlignment="1">
      <alignment horizontal="center" wrapText="1"/>
    </xf>
    <xf numFmtId="2" fontId="18" fillId="3" borderId="38" xfId="0" applyNumberFormat="1" applyFont="1" applyFill="1" applyBorder="1" applyAlignment="1">
      <alignment horizontal="center" wrapText="1"/>
    </xf>
    <xf numFmtId="164" fontId="18" fillId="3" borderId="39" xfId="0" applyNumberFormat="1" applyFont="1" applyFill="1" applyBorder="1" applyAlignment="1">
      <alignment horizontal="center" wrapText="1"/>
    </xf>
    <xf numFmtId="164" fontId="18" fillId="3" borderId="54" xfId="0" applyNumberFormat="1" applyFont="1" applyFill="1" applyBorder="1" applyAlignment="1">
      <alignment horizontal="center" wrapText="1"/>
    </xf>
    <xf numFmtId="164" fontId="18" fillId="3" borderId="17" xfId="0" applyNumberFormat="1" applyFont="1" applyFill="1" applyBorder="1" applyAlignment="1">
      <alignment horizontal="center" wrapText="1"/>
    </xf>
    <xf numFmtId="164" fontId="18" fillId="3" borderId="1" xfId="0" applyNumberFormat="1" applyFont="1" applyFill="1" applyBorder="1" applyAlignment="1">
      <alignment horizontal="center" wrapText="1"/>
    </xf>
    <xf numFmtId="164" fontId="18" fillId="3" borderId="55" xfId="0" applyNumberFormat="1" applyFont="1" applyFill="1" applyBorder="1" applyAlignment="1">
      <alignment horizontal="center"/>
    </xf>
    <xf numFmtId="164" fontId="18" fillId="3" borderId="3" xfId="0" applyNumberFormat="1" applyFont="1" applyFill="1" applyBorder="1" applyAlignment="1">
      <alignment horizontal="center"/>
    </xf>
    <xf numFmtId="2" fontId="18" fillId="3" borderId="56" xfId="0" applyNumberFormat="1" applyFont="1" applyFill="1" applyBorder="1" applyAlignment="1">
      <alignment horizontal="center" wrapText="1"/>
    </xf>
    <xf numFmtId="2" fontId="18" fillId="3" borderId="40" xfId="0" applyNumberFormat="1" applyFont="1" applyFill="1" applyBorder="1" applyAlignment="1">
      <alignment horizontal="center" wrapText="1"/>
    </xf>
    <xf numFmtId="2" fontId="18" fillId="3" borderId="41" xfId="0" applyNumberFormat="1" applyFont="1" applyFill="1" applyBorder="1" applyAlignment="1">
      <alignment horizontal="center" wrapText="1"/>
    </xf>
    <xf numFmtId="2" fontId="18" fillId="3" borderId="1" xfId="0" applyNumberFormat="1" applyFont="1" applyFill="1" applyBorder="1" applyAlignment="1">
      <alignment horizontal="center" wrapText="1"/>
    </xf>
    <xf numFmtId="2" fontId="18" fillId="3" borderId="18" xfId="0" applyNumberFormat="1" applyFont="1" applyFill="1" applyBorder="1" applyAlignment="1">
      <alignment horizontal="center" wrapText="1"/>
    </xf>
    <xf numFmtId="164" fontId="18" fillId="3" borderId="19" xfId="0" applyNumberFormat="1" applyFont="1" applyFill="1" applyBorder="1" applyAlignment="1">
      <alignment horizontal="center" wrapText="1"/>
    </xf>
    <xf numFmtId="164" fontId="18" fillId="3" borderId="20" xfId="0" applyNumberFormat="1" applyFont="1" applyFill="1" applyBorder="1" applyAlignment="1">
      <alignment horizontal="center" wrapText="1"/>
    </xf>
    <xf numFmtId="2" fontId="18" fillId="3" borderId="20" xfId="0" applyNumberFormat="1" applyFont="1" applyFill="1" applyBorder="1" applyAlignment="1">
      <alignment horizontal="center" wrapText="1"/>
    </xf>
    <xf numFmtId="2" fontId="18" fillId="3" borderId="20" xfId="0" applyNumberFormat="1" applyFont="1" applyFill="1" applyBorder="1" applyAlignment="1">
      <alignment horizontal="center"/>
    </xf>
    <xf numFmtId="2" fontId="18" fillId="3" borderId="21" xfId="0" applyNumberFormat="1" applyFont="1" applyFill="1" applyBorder="1" applyAlignment="1">
      <alignment horizontal="center" wrapText="1"/>
    </xf>
    <xf numFmtId="0" fontId="20" fillId="2" borderId="27" xfId="0" applyFont="1" applyFill="1" applyBorder="1" applyAlignment="1">
      <alignment horizontal="left"/>
    </xf>
    <xf numFmtId="0" fontId="18" fillId="2" borderId="29" xfId="0" applyFont="1" applyFill="1" applyBorder="1" applyAlignment="1">
      <alignment horizontal="center"/>
    </xf>
    <xf numFmtId="0" fontId="24" fillId="3" borderId="0" xfId="0" applyFont="1" applyFill="1"/>
    <xf numFmtId="2" fontId="18" fillId="3" borderId="31" xfId="0" applyNumberFormat="1" applyFont="1" applyFill="1" applyBorder="1" applyAlignment="1">
      <alignment horizontal="center"/>
    </xf>
    <xf numFmtId="2" fontId="18" fillId="3" borderId="34" xfId="0" applyNumberFormat="1" applyFont="1" applyFill="1" applyBorder="1" applyAlignment="1">
      <alignment horizontal="center"/>
    </xf>
    <xf numFmtId="0" fontId="20" fillId="2" borderId="12" xfId="0" applyFont="1" applyFill="1" applyBorder="1" applyAlignment="1">
      <alignment horizontal="left"/>
    </xf>
    <xf numFmtId="0" fontId="18" fillId="2" borderId="13" xfId="0" applyFont="1" applyFill="1" applyBorder="1" applyAlignment="1">
      <alignment horizontal="left"/>
    </xf>
    <xf numFmtId="0" fontId="20" fillId="2" borderId="27" xfId="0" quotePrefix="1" applyFont="1" applyFill="1" applyBorder="1"/>
    <xf numFmtId="2" fontId="18" fillId="0" borderId="31" xfId="0" applyNumberFormat="1" applyFont="1" applyFill="1" applyBorder="1" applyAlignment="1">
      <alignment horizontal="center"/>
    </xf>
    <xf numFmtId="0" fontId="20" fillId="3" borderId="31" xfId="0" applyFont="1" applyFill="1" applyBorder="1" applyAlignment="1">
      <alignment horizontal="center" wrapText="1"/>
    </xf>
    <xf numFmtId="2" fontId="18" fillId="4" borderId="2" xfId="0" applyNumberFormat="1" applyFont="1" applyFill="1" applyBorder="1" applyAlignment="1">
      <alignment horizontal="center"/>
    </xf>
    <xf numFmtId="2" fontId="21" fillId="3" borderId="0" xfId="0" applyNumberFormat="1" applyFont="1" applyFill="1" applyBorder="1" applyAlignment="1">
      <alignment horizontal="center"/>
    </xf>
    <xf numFmtId="2" fontId="18" fillId="4" borderId="47" xfId="0" applyNumberFormat="1" applyFont="1" applyFill="1" applyBorder="1" applyAlignment="1">
      <alignment horizontal="center"/>
    </xf>
    <xf numFmtId="0" fontId="18" fillId="3" borderId="31" xfId="0" applyFont="1" applyFill="1" applyBorder="1" applyAlignment="1">
      <alignment horizontal="center"/>
    </xf>
    <xf numFmtId="165" fontId="18" fillId="3" borderId="0" xfId="0" applyNumberFormat="1" applyFont="1" applyFill="1" applyBorder="1" applyAlignment="1">
      <alignment horizontal="center"/>
    </xf>
    <xf numFmtId="0" fontId="18" fillId="3" borderId="34" xfId="0" applyFont="1" applyFill="1" applyBorder="1" applyAlignment="1">
      <alignment horizontal="center"/>
    </xf>
    <xf numFmtId="0" fontId="18" fillId="3" borderId="27" xfId="0" applyFont="1" applyFill="1" applyBorder="1"/>
    <xf numFmtId="0" fontId="18" fillId="3" borderId="28" xfId="0" applyFont="1" applyFill="1" applyBorder="1"/>
    <xf numFmtId="0" fontId="21" fillId="3" borderId="30" xfId="0" applyFont="1" applyFill="1" applyBorder="1"/>
    <xf numFmtId="2" fontId="18" fillId="4" borderId="0" xfId="0" applyNumberFormat="1" applyFont="1" applyFill="1" applyBorder="1" applyAlignment="1">
      <alignment horizontal="center"/>
    </xf>
    <xf numFmtId="0" fontId="26" fillId="3" borderId="0" xfId="0" applyFont="1" applyFill="1"/>
    <xf numFmtId="2" fontId="18" fillId="4" borderId="1" xfId="0" applyNumberFormat="1" applyFont="1" applyFill="1" applyBorder="1" applyAlignment="1">
      <alignment horizontal="center"/>
    </xf>
    <xf numFmtId="166" fontId="18" fillId="3" borderId="34" xfId="0" applyNumberFormat="1" applyFont="1" applyFill="1" applyBorder="1" applyAlignment="1">
      <alignment horizontal="center"/>
    </xf>
    <xf numFmtId="0" fontId="20" fillId="3" borderId="0" xfId="0" applyFont="1" applyFill="1" applyBorder="1" applyAlignment="1">
      <alignment horizontal="center"/>
    </xf>
    <xf numFmtId="0" fontId="18" fillId="0" borderId="0" xfId="0" applyFont="1" applyFill="1"/>
    <xf numFmtId="0" fontId="13" fillId="0" borderId="0" xfId="2" applyFont="1" applyProtection="1"/>
    <xf numFmtId="0" fontId="4" fillId="0" borderId="0" xfId="2" applyFont="1" applyProtection="1"/>
    <xf numFmtId="0" fontId="13" fillId="0" borderId="0" xfId="2" applyFont="1" applyBorder="1" applyProtection="1"/>
    <xf numFmtId="0" fontId="4" fillId="0" borderId="0" xfId="2" applyFont="1" applyBorder="1" applyProtection="1"/>
    <xf numFmtId="0" fontId="17" fillId="6" borderId="63" xfId="3" applyFont="1" applyBorder="1">
      <alignment horizontal="left" vertical="center"/>
    </xf>
    <xf numFmtId="0" fontId="17" fillId="6" borderId="63" xfId="3" applyFont="1" applyFill="1" applyBorder="1" applyAlignment="1">
      <alignment horizontal="left" vertical="center"/>
    </xf>
    <xf numFmtId="0" fontId="17" fillId="6" borderId="13" xfId="3" applyFont="1" applyFill="1" applyBorder="1" applyAlignment="1">
      <alignment horizontal="left" vertical="center"/>
    </xf>
    <xf numFmtId="0" fontId="14" fillId="0" borderId="0" xfId="15" applyAlignment="1" applyProtection="1">
      <protection locked="0"/>
    </xf>
    <xf numFmtId="0" fontId="28" fillId="3" borderId="0" xfId="0" applyFont="1" applyFill="1"/>
    <xf numFmtId="0" fontId="28" fillId="0" borderId="30" xfId="2" applyNumberFormat="1" applyFont="1" applyBorder="1"/>
    <xf numFmtId="0" fontId="31" fillId="0" borderId="0" xfId="15" applyFont="1" applyAlignment="1" applyProtection="1">
      <protection locked="0"/>
    </xf>
    <xf numFmtId="0" fontId="28" fillId="3" borderId="0" xfId="0" applyFont="1" applyFill="1" applyBorder="1"/>
    <xf numFmtId="0" fontId="28" fillId="3" borderId="31" xfId="0" applyFont="1" applyFill="1" applyBorder="1"/>
    <xf numFmtId="0" fontId="28" fillId="3" borderId="33" xfId="0" applyFont="1" applyFill="1" applyBorder="1"/>
    <xf numFmtId="0" fontId="28" fillId="3" borderId="30" xfId="0" applyFont="1" applyFill="1" applyBorder="1"/>
    <xf numFmtId="0" fontId="26" fillId="3" borderId="32" xfId="0" applyFont="1" applyFill="1" applyBorder="1"/>
    <xf numFmtId="164" fontId="28" fillId="3" borderId="0" xfId="0" applyNumberFormat="1" applyFont="1" applyFill="1"/>
    <xf numFmtId="2" fontId="28" fillId="3" borderId="0" xfId="0" applyNumberFormat="1" applyFont="1" applyFill="1" applyBorder="1" applyAlignment="1">
      <alignment horizontal="center"/>
    </xf>
    <xf numFmtId="0" fontId="26" fillId="2" borderId="27" xfId="0" applyFont="1" applyFill="1" applyBorder="1"/>
    <xf numFmtId="0" fontId="28" fillId="2" borderId="28" xfId="0" applyFont="1" applyFill="1" applyBorder="1"/>
    <xf numFmtId="0" fontId="28" fillId="2" borderId="29" xfId="0" applyFont="1" applyFill="1" applyBorder="1"/>
    <xf numFmtId="0" fontId="26" fillId="2" borderId="30" xfId="0" quotePrefix="1" applyFont="1" applyFill="1" applyBorder="1"/>
    <xf numFmtId="0" fontId="28" fillId="2" borderId="0" xfId="0" applyFont="1" applyFill="1" applyBorder="1"/>
    <xf numFmtId="0" fontId="28" fillId="2" borderId="31" xfId="0" applyFont="1" applyFill="1" applyBorder="1"/>
    <xf numFmtId="0" fontId="33" fillId="3" borderId="30" xfId="0" applyFont="1" applyFill="1" applyBorder="1"/>
    <xf numFmtId="0" fontId="28" fillId="3" borderId="0" xfId="0" applyFont="1" applyFill="1" applyBorder="1" applyAlignment="1">
      <alignment vertical="top"/>
    </xf>
    <xf numFmtId="0" fontId="28" fillId="3" borderId="0" xfId="0" applyFont="1" applyFill="1" applyAlignment="1">
      <alignment horizontal="left"/>
    </xf>
    <xf numFmtId="0" fontId="35" fillId="0" borderId="0" xfId="15" applyFont="1" applyAlignment="1" applyProtection="1">
      <protection locked="0"/>
    </xf>
    <xf numFmtId="0" fontId="29" fillId="6" borderId="12" xfId="3" applyFont="1" applyBorder="1">
      <alignment horizontal="left" vertical="center"/>
    </xf>
    <xf numFmtId="0" fontId="29" fillId="6" borderId="63" xfId="3" quotePrefix="1" applyFont="1" applyBorder="1">
      <alignment horizontal="left" vertical="center"/>
    </xf>
    <xf numFmtId="0" fontId="29" fillId="6" borderId="13" xfId="3" applyFont="1" applyBorder="1">
      <alignment horizontal="left" vertical="center"/>
    </xf>
    <xf numFmtId="0" fontId="37" fillId="0" borderId="0" xfId="10" quotePrefix="1" applyFont="1" applyFill="1" applyBorder="1" applyAlignment="1">
      <alignment horizontal="center" vertical="center"/>
    </xf>
    <xf numFmtId="0" fontId="37" fillId="0" borderId="0" xfId="10" quotePrefix="1" applyFont="1" applyFill="1" applyBorder="1" applyAlignment="1"/>
    <xf numFmtId="0" fontId="38" fillId="6" borderId="14" xfId="3" applyFont="1" applyBorder="1" applyAlignment="1">
      <alignment vertical="center"/>
    </xf>
    <xf numFmtId="0" fontId="38" fillId="6" borderId="15" xfId="3" applyFont="1" applyBorder="1">
      <alignment horizontal="left" vertical="center"/>
    </xf>
    <xf numFmtId="0" fontId="38" fillId="6" borderId="16" xfId="3" applyFont="1" applyBorder="1">
      <alignment horizontal="left" vertical="center"/>
    </xf>
    <xf numFmtId="0" fontId="28" fillId="0" borderId="0" xfId="0" applyFont="1" applyFill="1"/>
    <xf numFmtId="0" fontId="28" fillId="3" borderId="65" xfId="0" applyFont="1" applyFill="1" applyBorder="1"/>
    <xf numFmtId="0" fontId="28" fillId="3" borderId="65" xfId="0" applyFont="1" applyFill="1" applyBorder="1" applyAlignment="1">
      <alignment wrapText="1"/>
    </xf>
    <xf numFmtId="0" fontId="28" fillId="3" borderId="66" xfId="0" applyFont="1" applyFill="1" applyBorder="1"/>
    <xf numFmtId="0" fontId="26" fillId="3" borderId="0" xfId="0" applyFont="1" applyFill="1" applyBorder="1" applyAlignment="1">
      <alignment horizontal="center"/>
    </xf>
    <xf numFmtId="0" fontId="26" fillId="3" borderId="0" xfId="0" applyFont="1" applyFill="1" applyBorder="1" applyAlignment="1">
      <alignment horizontal="center" wrapText="1"/>
    </xf>
    <xf numFmtId="0" fontId="3" fillId="6" borderId="12" xfId="3" applyBorder="1" applyProtection="1">
      <alignment horizontal="left" vertical="center"/>
    </xf>
    <xf numFmtId="0" fontId="4" fillId="0" borderId="69" xfId="2" applyFont="1" applyBorder="1" applyProtection="1"/>
    <xf numFmtId="0" fontId="4" fillId="0" borderId="70" xfId="2" applyFont="1" applyBorder="1" applyProtection="1"/>
    <xf numFmtId="0" fontId="13" fillId="0" borderId="69" xfId="2" applyFont="1" applyBorder="1" applyProtection="1"/>
    <xf numFmtId="0" fontId="13" fillId="0" borderId="70" xfId="2" applyFont="1" applyBorder="1" applyProtection="1"/>
    <xf numFmtId="0" fontId="13" fillId="0" borderId="71" xfId="2" applyFont="1" applyBorder="1" applyProtection="1"/>
    <xf numFmtId="0" fontId="13" fillId="0" borderId="72" xfId="2" applyFont="1" applyBorder="1" applyProtection="1"/>
    <xf numFmtId="0" fontId="4" fillId="0" borderId="73" xfId="2" applyFont="1" applyBorder="1" applyProtection="1"/>
    <xf numFmtId="0" fontId="4" fillId="0" borderId="74" xfId="2" applyFont="1" applyBorder="1" applyProtection="1"/>
    <xf numFmtId="0" fontId="29" fillId="6" borderId="14" xfId="3" applyFont="1" applyBorder="1" applyAlignment="1">
      <alignment horizontal="left" vertical="center"/>
    </xf>
    <xf numFmtId="0" fontId="17" fillId="6" borderId="16" xfId="3" applyFont="1" applyBorder="1" applyAlignment="1">
      <alignment horizontal="left" vertical="center"/>
    </xf>
    <xf numFmtId="0" fontId="17" fillId="3" borderId="30" xfId="3" applyFont="1" applyFill="1" applyBorder="1" applyAlignment="1">
      <alignment horizontal="left" vertical="center"/>
    </xf>
    <xf numFmtId="0" fontId="17" fillId="3" borderId="25" xfId="3" applyFont="1" applyFill="1" applyBorder="1" applyAlignment="1">
      <alignment horizontal="left" vertical="center"/>
    </xf>
    <xf numFmtId="0" fontId="40" fillId="3" borderId="30" xfId="3" applyFont="1" applyFill="1" applyBorder="1" applyAlignment="1">
      <alignment horizontal="center" vertical="center"/>
    </xf>
    <xf numFmtId="0" fontId="40" fillId="3" borderId="25" xfId="3" applyFont="1" applyFill="1" applyBorder="1" applyAlignment="1">
      <alignment horizontal="center" vertical="center"/>
    </xf>
    <xf numFmtId="0" fontId="13" fillId="0" borderId="66" xfId="18" applyFont="1" applyFill="1" applyBorder="1" applyAlignment="1">
      <alignment vertical="center"/>
    </xf>
    <xf numFmtId="0" fontId="41" fillId="0" borderId="81" xfId="15" applyFont="1" applyBorder="1" applyAlignment="1" applyProtection="1">
      <alignment vertical="center"/>
      <protection locked="0"/>
    </xf>
    <xf numFmtId="0" fontId="13" fillId="0" borderId="67" xfId="18" applyFont="1" applyFill="1" applyBorder="1" applyAlignment="1">
      <alignment vertical="center"/>
    </xf>
    <xf numFmtId="0" fontId="41" fillId="0" borderId="82" xfId="15" applyFont="1" applyBorder="1" applyAlignment="1" applyProtection="1">
      <alignment vertical="center"/>
      <protection locked="0"/>
    </xf>
    <xf numFmtId="0" fontId="13" fillId="0" borderId="83" xfId="18" applyFont="1" applyFill="1" applyBorder="1" applyAlignment="1">
      <alignment vertical="center"/>
    </xf>
    <xf numFmtId="0" fontId="41" fillId="0" borderId="84" xfId="15" applyFont="1" applyBorder="1" applyAlignment="1" applyProtection="1">
      <alignment vertical="center"/>
      <protection locked="0"/>
    </xf>
    <xf numFmtId="0" fontId="14" fillId="0" borderId="81" xfId="15" applyBorder="1" applyAlignment="1" applyProtection="1">
      <alignment vertical="center"/>
      <protection locked="0"/>
    </xf>
    <xf numFmtId="0" fontId="36" fillId="20" borderId="21" xfId="14" applyFont="1" applyFill="1" applyBorder="1" applyProtection="1">
      <alignment horizontal="center" vertical="center"/>
      <protection locked="0"/>
    </xf>
    <xf numFmtId="0" fontId="36" fillId="20" borderId="18" xfId="14" applyFont="1" applyFill="1" applyBorder="1" applyAlignment="1" applyProtection="1">
      <alignment horizontal="center" vertical="center"/>
      <protection locked="0"/>
    </xf>
    <xf numFmtId="0" fontId="36" fillId="20" borderId="21" xfId="14" applyFont="1" applyFill="1" applyBorder="1" applyAlignment="1" applyProtection="1">
      <alignment horizontal="center" vertical="center"/>
      <protection locked="0"/>
    </xf>
    <xf numFmtId="0" fontId="28" fillId="20" borderId="18" xfId="0" applyFont="1" applyFill="1" applyBorder="1" applyAlignment="1" applyProtection="1">
      <alignment horizontal="center"/>
      <protection locked="0"/>
    </xf>
    <xf numFmtId="168" fontId="44" fillId="17" borderId="18" xfId="0" applyNumberFormat="1" applyFont="1" applyFill="1" applyBorder="1" applyAlignment="1">
      <alignment horizontal="center"/>
    </xf>
    <xf numFmtId="168" fontId="44" fillId="17" borderId="21" xfId="0" applyNumberFormat="1" applyFont="1" applyFill="1" applyBorder="1" applyAlignment="1">
      <alignment horizontal="center"/>
    </xf>
    <xf numFmtId="0" fontId="18" fillId="20" borderId="8" xfId="0" applyFont="1" applyFill="1" applyBorder="1" applyAlignment="1" applyProtection="1">
      <alignment horizontal="center" wrapText="1"/>
      <protection locked="0"/>
    </xf>
    <xf numFmtId="0" fontId="18" fillId="20" borderId="1" xfId="0" applyFont="1" applyFill="1" applyBorder="1" applyAlignment="1" applyProtection="1">
      <alignment horizontal="center"/>
      <protection locked="0"/>
    </xf>
    <xf numFmtId="0" fontId="18" fillId="20" borderId="20" xfId="0" applyFont="1" applyFill="1" applyBorder="1" applyAlignment="1" applyProtection="1">
      <alignment horizontal="center"/>
      <protection locked="0"/>
    </xf>
    <xf numFmtId="2" fontId="28" fillId="20" borderId="1" xfId="0" applyNumberFormat="1" applyFont="1" applyFill="1" applyBorder="1" applyAlignment="1" applyProtection="1">
      <alignment horizontal="center"/>
      <protection locked="0"/>
    </xf>
    <xf numFmtId="164" fontId="44" fillId="17" borderId="1" xfId="0" applyNumberFormat="1" applyFont="1" applyFill="1" applyBorder="1" applyAlignment="1">
      <alignment horizontal="center"/>
    </xf>
    <xf numFmtId="2" fontId="44" fillId="17" borderId="20" xfId="0" applyNumberFormat="1" applyFont="1" applyFill="1" applyBorder="1" applyAlignment="1">
      <alignment horizontal="center"/>
    </xf>
    <xf numFmtId="0" fontId="28" fillId="3" borderId="67" xfId="0" applyFont="1" applyFill="1" applyBorder="1"/>
    <xf numFmtId="0" fontId="28" fillId="3" borderId="85" xfId="0" applyFont="1" applyFill="1" applyBorder="1"/>
    <xf numFmtId="0" fontId="28" fillId="2" borderId="13" xfId="0" applyFont="1" applyFill="1" applyBorder="1"/>
    <xf numFmtId="2" fontId="28" fillId="3" borderId="31" xfId="0" applyNumberFormat="1" applyFont="1" applyFill="1" applyBorder="1" applyAlignment="1">
      <alignment horizontal="center"/>
    </xf>
    <xf numFmtId="0" fontId="26" fillId="2" borderId="12" xfId="0" applyFont="1" applyFill="1" applyBorder="1"/>
    <xf numFmtId="0" fontId="28" fillId="2" borderId="63" xfId="0" applyFont="1" applyFill="1" applyBorder="1"/>
    <xf numFmtId="0" fontId="28" fillId="0" borderId="75" xfId="2" applyFont="1" applyBorder="1"/>
    <xf numFmtId="0" fontId="28" fillId="0" borderId="79" xfId="2" applyFont="1" applyBorder="1"/>
    <xf numFmtId="0" fontId="3" fillId="6" borderId="12" xfId="3" applyBorder="1">
      <alignment horizontal="left" vertical="center"/>
    </xf>
    <xf numFmtId="0" fontId="4" fillId="0" borderId="77" xfId="2" applyFont="1" applyBorder="1"/>
    <xf numFmtId="0" fontId="4" fillId="0" borderId="79" xfId="2" applyFont="1" applyBorder="1"/>
    <xf numFmtId="0" fontId="3" fillId="6" borderId="13" xfId="3" applyBorder="1">
      <alignment horizontal="left" vertical="center"/>
    </xf>
    <xf numFmtId="167" fontId="43" fillId="17" borderId="68" xfId="10" quotePrefix="1" applyNumberFormat="1" applyFont="1" applyFill="1" applyBorder="1" applyAlignment="1">
      <alignment horizontal="center" vertical="center"/>
    </xf>
    <xf numFmtId="0" fontId="28" fillId="0" borderId="92" xfId="2" applyNumberFormat="1" applyFont="1" applyBorder="1"/>
    <xf numFmtId="0" fontId="28" fillId="0" borderId="93" xfId="2" applyNumberFormat="1" applyFont="1" applyBorder="1"/>
    <xf numFmtId="0" fontId="36" fillId="20" borderId="64" xfId="14" applyFont="1" applyFill="1" applyBorder="1" applyProtection="1">
      <alignment horizontal="center" vertical="center"/>
      <protection locked="0"/>
    </xf>
    <xf numFmtId="0" fontId="28" fillId="0" borderId="94" xfId="2" applyNumberFormat="1" applyFont="1" applyBorder="1"/>
    <xf numFmtId="0" fontId="36" fillId="20" borderId="64" xfId="14" applyFont="1" applyFill="1" applyBorder="1" applyAlignment="1" applyProtection="1">
      <alignment horizontal="center" vertical="center"/>
      <protection locked="0"/>
    </xf>
    <xf numFmtId="0" fontId="28" fillId="20" borderId="64" xfId="0" applyFont="1" applyFill="1" applyBorder="1" applyAlignment="1" applyProtection="1">
      <alignment horizontal="center" wrapText="1"/>
      <protection locked="0"/>
    </xf>
    <xf numFmtId="0" fontId="29" fillId="2" borderId="13" xfId="3" applyFont="1" applyFill="1" applyBorder="1">
      <alignment horizontal="left" vertical="center"/>
    </xf>
    <xf numFmtId="0" fontId="29" fillId="2" borderId="12" xfId="3" applyFont="1" applyFill="1" applyBorder="1">
      <alignment horizontal="left" vertical="center"/>
    </xf>
    <xf numFmtId="0" fontId="28" fillId="20" borderId="64" xfId="0" applyFont="1" applyFill="1" applyBorder="1" applyAlignment="1" applyProtection="1">
      <alignment horizontal="center"/>
      <protection locked="0"/>
    </xf>
    <xf numFmtId="0" fontId="29" fillId="6" borderId="63" xfId="3" applyFont="1" applyBorder="1">
      <alignment horizontal="left" vertical="center"/>
    </xf>
    <xf numFmtId="2" fontId="43" fillId="17" borderId="53" xfId="10" quotePrefix="1" applyNumberFormat="1" applyFont="1" applyFill="1" applyBorder="1" applyAlignment="1">
      <alignment horizontal="center"/>
    </xf>
    <xf numFmtId="0" fontId="26" fillId="0" borderId="59" xfId="13" applyFont="1" applyBorder="1">
      <alignment horizontal="center" vertical="center" wrapText="1"/>
    </xf>
    <xf numFmtId="0" fontId="26" fillId="0" borderId="95" xfId="13" applyFont="1" applyBorder="1">
      <alignment horizontal="center" vertical="center" wrapText="1"/>
    </xf>
    <xf numFmtId="0" fontId="26" fillId="0" borderId="60" xfId="13" applyFont="1" applyBorder="1">
      <alignment horizontal="center" vertical="center" wrapText="1"/>
    </xf>
    <xf numFmtId="0" fontId="28" fillId="3" borderId="76" xfId="0" applyFont="1" applyFill="1" applyBorder="1"/>
    <xf numFmtId="0" fontId="28" fillId="3" borderId="78" xfId="0" applyFont="1" applyFill="1" applyBorder="1"/>
    <xf numFmtId="0" fontId="28" fillId="3" borderId="80" xfId="0" applyFont="1" applyFill="1" applyBorder="1"/>
    <xf numFmtId="0" fontId="26" fillId="0" borderId="95" xfId="2" applyFont="1" applyBorder="1" applyAlignment="1">
      <alignment horizontal="center" vertical="center"/>
    </xf>
    <xf numFmtId="0" fontId="26" fillId="0" borderId="60" xfId="2" applyFont="1" applyBorder="1" applyAlignment="1">
      <alignment horizontal="center" vertical="center"/>
    </xf>
    <xf numFmtId="0" fontId="4" fillId="0" borderId="77" xfId="2" applyNumberFormat="1" applyFont="1" applyBorder="1"/>
    <xf numFmtId="0" fontId="20" fillId="3" borderId="75" xfId="0" applyFont="1" applyFill="1" applyBorder="1"/>
    <xf numFmtId="0" fontId="18" fillId="3" borderId="76" xfId="0" applyFont="1" applyFill="1" applyBorder="1" applyAlignment="1">
      <alignment horizontal="left" wrapText="1"/>
    </xf>
    <xf numFmtId="0" fontId="20" fillId="3" borderId="77" xfId="0" applyFont="1" applyFill="1" applyBorder="1"/>
    <xf numFmtId="0" fontId="18" fillId="3" borderId="78" xfId="0" applyFont="1" applyFill="1" applyBorder="1"/>
    <xf numFmtId="0" fontId="20" fillId="3" borderId="79" xfId="0" applyFont="1" applyFill="1" applyBorder="1" applyAlignment="1">
      <alignment horizontal="left" vertical="top" wrapText="1"/>
    </xf>
    <xf numFmtId="0" fontId="18" fillId="3" borderId="80" xfId="0" applyFont="1" applyFill="1" applyBorder="1" applyAlignment="1">
      <alignment horizontal="left" vertical="center"/>
    </xf>
    <xf numFmtId="0" fontId="20" fillId="3" borderId="92" xfId="0" applyFont="1" applyFill="1" applyBorder="1"/>
    <xf numFmtId="0" fontId="18" fillId="3" borderId="96" xfId="0" applyFont="1" applyFill="1" applyBorder="1" applyAlignment="1">
      <alignment horizontal="left" wrapText="1"/>
    </xf>
    <xf numFmtId="0" fontId="20" fillId="3" borderId="94" xfId="0" applyFont="1" applyFill="1" applyBorder="1"/>
    <xf numFmtId="0" fontId="18" fillId="3" borderId="88" xfId="0" applyFont="1" applyFill="1" applyBorder="1" applyAlignment="1">
      <alignment horizontal="left"/>
    </xf>
    <xf numFmtId="0" fontId="20" fillId="3" borderId="93" xfId="0" applyFont="1" applyFill="1" applyBorder="1" applyAlignment="1">
      <alignment wrapText="1"/>
    </xf>
    <xf numFmtId="0" fontId="18" fillId="3" borderId="91" xfId="0" applyFont="1" applyFill="1" applyBorder="1" applyAlignment="1">
      <alignment horizontal="left" vertical="center"/>
    </xf>
    <xf numFmtId="0" fontId="28" fillId="3" borderId="88" xfId="0" applyFont="1" applyFill="1" applyBorder="1"/>
    <xf numFmtId="0" fontId="28" fillId="3" borderId="91" xfId="0" applyFont="1" applyFill="1" applyBorder="1"/>
    <xf numFmtId="0" fontId="13" fillId="12" borderId="0" xfId="2" applyFont="1" applyFill="1" applyProtection="1"/>
    <xf numFmtId="0" fontId="4" fillId="12" borderId="0" xfId="2" applyFont="1" applyFill="1" applyProtection="1"/>
    <xf numFmtId="0" fontId="2" fillId="12" borderId="0" xfId="2" applyFill="1" applyProtection="1"/>
    <xf numFmtId="0" fontId="28" fillId="12" borderId="0" xfId="0" applyFont="1" applyFill="1"/>
    <xf numFmtId="0" fontId="28" fillId="12" borderId="0" xfId="0" applyFont="1" applyFill="1" applyAlignment="1">
      <alignment horizontal="left"/>
    </xf>
    <xf numFmtId="0" fontId="2" fillId="12" borderId="0" xfId="2" applyFill="1"/>
    <xf numFmtId="0" fontId="4" fillId="12" borderId="0" xfId="0" applyFont="1" applyFill="1"/>
    <xf numFmtId="0" fontId="18" fillId="12" borderId="0" xfId="0" applyFont="1" applyFill="1"/>
    <xf numFmtId="2" fontId="45" fillId="17" borderId="11" xfId="0" applyNumberFormat="1" applyFont="1" applyFill="1" applyBorder="1" applyAlignment="1">
      <alignment horizontal="center"/>
    </xf>
    <xf numFmtId="2" fontId="46" fillId="17" borderId="11" xfId="0" applyNumberFormat="1" applyFont="1" applyFill="1" applyBorder="1" applyAlignment="1">
      <alignment horizontal="center"/>
    </xf>
    <xf numFmtId="14" fontId="2" fillId="0" borderId="80" xfId="2" applyNumberFormat="1" applyBorder="1" applyAlignment="1">
      <alignment wrapText="1"/>
    </xf>
    <xf numFmtId="168" fontId="18" fillId="3" borderId="20" xfId="0" applyNumberFormat="1" applyFont="1" applyFill="1" applyBorder="1" applyAlignment="1">
      <alignment horizontal="center"/>
    </xf>
    <xf numFmtId="0" fontId="26" fillId="3" borderId="8" xfId="0" applyFont="1" applyFill="1" applyBorder="1" applyAlignment="1">
      <alignment horizontal="center" vertical="center" wrapText="1"/>
    </xf>
    <xf numFmtId="0" fontId="26" fillId="3" borderId="26" xfId="0" applyFont="1" applyFill="1" applyBorder="1" applyAlignment="1">
      <alignment horizontal="center" vertical="center"/>
    </xf>
    <xf numFmtId="0" fontId="26" fillId="3" borderId="64" xfId="0" applyFont="1" applyFill="1" applyBorder="1" applyAlignment="1">
      <alignment horizontal="center" vertical="center" wrapText="1"/>
    </xf>
    <xf numFmtId="14" fontId="2" fillId="0" borderId="103" xfId="2" applyNumberFormat="1" applyBorder="1" applyAlignment="1">
      <alignment wrapText="1"/>
    </xf>
    <xf numFmtId="0" fontId="30" fillId="23" borderId="104" xfId="0" applyFont="1" applyFill="1" applyBorder="1"/>
    <xf numFmtId="2" fontId="30" fillId="24" borderId="1" xfId="0" applyNumberFormat="1" applyFont="1" applyFill="1" applyBorder="1" applyAlignment="1" applyProtection="1">
      <alignment horizontal="center"/>
      <protection locked="0"/>
    </xf>
    <xf numFmtId="2" fontId="30" fillId="24" borderId="18" xfId="0" applyNumberFormat="1" applyFont="1" applyFill="1" applyBorder="1" applyAlignment="1" applyProtection="1">
      <alignment horizontal="center"/>
      <protection locked="0"/>
    </xf>
    <xf numFmtId="165" fontId="50" fillId="25" borderId="1" xfId="0" applyNumberFormat="1" applyFont="1" applyFill="1" applyBorder="1" applyAlignment="1" applyProtection="1">
      <alignment horizontal="center"/>
    </xf>
    <xf numFmtId="165" fontId="50" fillId="25" borderId="18" xfId="0" applyNumberFormat="1" applyFont="1" applyFill="1" applyBorder="1" applyAlignment="1" applyProtection="1">
      <alignment horizontal="center"/>
    </xf>
    <xf numFmtId="0" fontId="30" fillId="23" borderId="105" xfId="0" applyFont="1" applyFill="1" applyBorder="1"/>
    <xf numFmtId="2" fontId="30" fillId="24" borderId="20" xfId="0" applyNumberFormat="1" applyFont="1" applyFill="1" applyBorder="1" applyAlignment="1" applyProtection="1">
      <alignment horizontal="center"/>
      <protection locked="0"/>
    </xf>
    <xf numFmtId="2" fontId="30" fillId="24" borderId="21" xfId="0" applyNumberFormat="1" applyFont="1" applyFill="1" applyBorder="1" applyAlignment="1" applyProtection="1">
      <alignment horizontal="center"/>
      <protection locked="0"/>
    </xf>
    <xf numFmtId="165" fontId="44" fillId="25" borderId="1" xfId="0" applyNumberFormat="1" applyFont="1" applyFill="1" applyBorder="1" applyAlignment="1" applyProtection="1">
      <alignment horizontal="center"/>
    </xf>
    <xf numFmtId="165" fontId="44" fillId="25" borderId="18" xfId="0" applyNumberFormat="1" applyFont="1" applyFill="1" applyBorder="1" applyAlignment="1" applyProtection="1">
      <alignment horizontal="center"/>
    </xf>
    <xf numFmtId="0" fontId="0" fillId="12" borderId="0" xfId="0" applyFill="1"/>
    <xf numFmtId="0" fontId="0" fillId="12" borderId="0" xfId="0" applyFill="1" applyBorder="1"/>
    <xf numFmtId="2" fontId="44" fillId="25" borderId="1" xfId="0" applyNumberFormat="1" applyFont="1" applyFill="1" applyBorder="1" applyAlignment="1" applyProtection="1">
      <alignment horizontal="center"/>
    </xf>
    <xf numFmtId="2" fontId="44" fillId="25" borderId="18" xfId="0" applyNumberFormat="1" applyFont="1" applyFill="1" applyBorder="1" applyAlignment="1" applyProtection="1">
      <alignment horizontal="center"/>
    </xf>
    <xf numFmtId="2" fontId="44" fillId="22" borderId="1" xfId="0" applyNumberFormat="1" applyFont="1" applyFill="1" applyBorder="1" applyAlignment="1" applyProtection="1">
      <alignment horizontal="center"/>
    </xf>
    <xf numFmtId="2" fontId="44" fillId="25" borderId="20" xfId="0" applyNumberFormat="1" applyFont="1" applyFill="1" applyBorder="1" applyAlignment="1" applyProtection="1">
      <alignment horizontal="center"/>
    </xf>
    <xf numFmtId="2" fontId="44" fillId="25" borderId="21" xfId="0" applyNumberFormat="1" applyFont="1" applyFill="1" applyBorder="1" applyAlignment="1" applyProtection="1">
      <alignment horizontal="center"/>
    </xf>
    <xf numFmtId="0" fontId="4" fillId="0" borderId="106" xfId="2" applyFont="1" applyBorder="1" applyProtection="1"/>
    <xf numFmtId="0" fontId="13" fillId="0" borderId="107" xfId="2" applyFont="1" applyBorder="1" applyProtection="1"/>
    <xf numFmtId="0" fontId="28" fillId="20" borderId="8" xfId="0" applyFont="1" applyFill="1" applyBorder="1" applyAlignment="1" applyProtection="1">
      <alignment horizontal="left" wrapText="1"/>
      <protection locked="0"/>
    </xf>
    <xf numFmtId="0" fontId="36" fillId="20" borderId="53" xfId="0" applyFont="1" applyFill="1" applyBorder="1" applyAlignment="1" applyProtection="1">
      <alignment wrapText="1"/>
      <protection locked="0"/>
    </xf>
    <xf numFmtId="0" fontId="28" fillId="20" borderId="8" xfId="1" applyFont="1" applyFill="1" applyBorder="1" applyAlignment="1" applyProtection="1">
      <alignment horizontal="left" wrapText="1"/>
      <protection locked="0"/>
    </xf>
    <xf numFmtId="0" fontId="28" fillId="20" borderId="8" xfId="1" applyFont="1" applyFill="1" applyBorder="1" applyAlignment="1" applyProtection="1">
      <alignment wrapText="1"/>
      <protection locked="0"/>
    </xf>
    <xf numFmtId="0" fontId="28" fillId="20" borderId="52" xfId="1" applyFont="1" applyFill="1" applyBorder="1" applyAlignment="1" applyProtection="1">
      <alignment wrapText="1"/>
      <protection locked="0"/>
    </xf>
    <xf numFmtId="0" fontId="28" fillId="20" borderId="64" xfId="1" applyFont="1" applyFill="1" applyBorder="1" applyAlignment="1" applyProtection="1">
      <alignment wrapText="1"/>
      <protection locked="0"/>
    </xf>
    <xf numFmtId="0" fontId="28" fillId="20" borderId="1" xfId="0" applyFont="1" applyFill="1" applyBorder="1" applyAlignment="1" applyProtection="1">
      <alignment horizontal="left" wrapText="1"/>
      <protection locked="0"/>
    </xf>
    <xf numFmtId="0" fontId="28" fillId="20" borderId="4" xfId="0" applyFont="1" applyFill="1" applyBorder="1" applyAlignment="1" applyProtection="1">
      <alignment wrapText="1"/>
      <protection locked="0"/>
    </xf>
    <xf numFmtId="0" fontId="28" fillId="20" borderId="1" xfId="1" applyFont="1" applyFill="1" applyBorder="1" applyAlignment="1" applyProtection="1">
      <alignment wrapText="1"/>
      <protection locked="0"/>
    </xf>
    <xf numFmtId="0" fontId="28" fillId="20" borderId="2" xfId="1" applyFont="1" applyFill="1" applyBorder="1" applyAlignment="1" applyProtection="1">
      <alignment wrapText="1"/>
      <protection locked="0"/>
    </xf>
    <xf numFmtId="0" fontId="28" fillId="20" borderId="18" xfId="1" applyFont="1" applyFill="1" applyBorder="1" applyAlignment="1" applyProtection="1">
      <alignment wrapText="1"/>
      <protection locked="0"/>
    </xf>
    <xf numFmtId="0" fontId="51" fillId="3" borderId="0" xfId="0" applyFont="1" applyFill="1" applyAlignment="1">
      <alignment vertical="top" wrapText="1"/>
    </xf>
    <xf numFmtId="0" fontId="26" fillId="3" borderId="0" xfId="0" applyFont="1" applyFill="1" applyBorder="1" applyAlignment="1">
      <alignment horizontal="center"/>
    </xf>
    <xf numFmtId="0" fontId="26" fillId="3" borderId="31" xfId="0" applyFont="1" applyFill="1" applyBorder="1" applyAlignment="1">
      <alignment horizontal="center" wrapText="1"/>
    </xf>
    <xf numFmtId="0" fontId="13" fillId="0" borderId="108" xfId="18" applyFont="1" applyFill="1" applyBorder="1" applyAlignment="1">
      <alignment vertical="center"/>
    </xf>
    <xf numFmtId="0" fontId="14" fillId="0" borderId="109" xfId="15" applyBorder="1" applyAlignment="1" applyProtection="1">
      <alignment vertical="center"/>
      <protection locked="0"/>
    </xf>
    <xf numFmtId="0" fontId="28" fillId="0" borderId="94" xfId="2" applyNumberFormat="1" applyFont="1" applyBorder="1" applyAlignment="1">
      <alignment horizontal="left" indent="2"/>
    </xf>
    <xf numFmtId="0" fontId="28" fillId="0" borderId="94" xfId="2" applyNumberFormat="1" applyFont="1" applyBorder="1" applyAlignment="1">
      <alignment horizontal="left" indent="4"/>
    </xf>
    <xf numFmtId="0" fontId="28" fillId="0" borderId="92" xfId="2" applyNumberFormat="1" applyFont="1" applyBorder="1" applyAlignment="1">
      <alignment horizontal="left" wrapText="1" indent="4"/>
    </xf>
    <xf numFmtId="0" fontId="28" fillId="0" borderId="92" xfId="2" applyNumberFormat="1" applyFont="1" applyBorder="1" applyAlignment="1">
      <alignment horizontal="left" indent="2"/>
    </xf>
    <xf numFmtId="0" fontId="28" fillId="3" borderId="94" xfId="0" applyFont="1" applyFill="1" applyBorder="1" applyAlignment="1">
      <alignment horizontal="left" indent="2"/>
    </xf>
    <xf numFmtId="0" fontId="29" fillId="3" borderId="100" xfId="2" applyNumberFormat="1" applyFont="1" applyFill="1" applyBorder="1"/>
    <xf numFmtId="0" fontId="26" fillId="3" borderId="94" xfId="2" applyNumberFormat="1" applyFont="1" applyFill="1" applyBorder="1"/>
    <xf numFmtId="0" fontId="26" fillId="0" borderId="94" xfId="2" applyNumberFormat="1" applyFont="1" applyBorder="1" applyAlignment="1"/>
    <xf numFmtId="0" fontId="28" fillId="3" borderId="93" xfId="0" applyFont="1" applyFill="1" applyBorder="1" applyAlignment="1">
      <alignment horizontal="left" indent="2"/>
    </xf>
    <xf numFmtId="0" fontId="28" fillId="0" borderId="110" xfId="2" applyFont="1" applyBorder="1"/>
    <xf numFmtId="164" fontId="43" fillId="17" borderId="68" xfId="10" quotePrefix="1" applyNumberFormat="1" applyFont="1" applyFill="1" applyBorder="1" applyAlignment="1">
      <alignment horizontal="center"/>
    </xf>
    <xf numFmtId="0" fontId="39" fillId="0" borderId="0" xfId="18" applyFont="1" applyBorder="1" applyAlignment="1">
      <alignment vertical="center"/>
    </xf>
    <xf numFmtId="2" fontId="28" fillId="20" borderId="20" xfId="0" applyNumberFormat="1" applyFont="1" applyFill="1" applyBorder="1" applyAlignment="1" applyProtection="1">
      <alignment horizontal="center"/>
      <protection locked="0"/>
    </xf>
    <xf numFmtId="0" fontId="28" fillId="3" borderId="34" xfId="0" applyFont="1" applyFill="1" applyBorder="1"/>
    <xf numFmtId="167" fontId="18" fillId="3" borderId="0" xfId="19" applyNumberFormat="1" applyFont="1" applyFill="1" applyBorder="1" applyAlignment="1">
      <alignment horizontal="center"/>
    </xf>
    <xf numFmtId="0" fontId="28" fillId="3" borderId="65" xfId="0" applyFont="1" applyFill="1" applyBorder="1" applyAlignment="1">
      <alignment horizontal="left" indent="2"/>
    </xf>
    <xf numFmtId="0" fontId="26" fillId="2" borderId="12" xfId="0" applyFont="1" applyFill="1" applyBorder="1" applyAlignment="1"/>
    <xf numFmtId="0" fontId="26" fillId="2" borderId="63" xfId="0" applyFont="1" applyFill="1" applyBorder="1" applyAlignment="1"/>
    <xf numFmtId="0" fontId="26" fillId="2" borderId="13" xfId="0" applyFont="1" applyFill="1" applyBorder="1" applyAlignment="1"/>
    <xf numFmtId="164" fontId="43" fillId="17" borderId="111" xfId="10" quotePrefix="1" applyNumberFormat="1" applyFont="1" applyFill="1" applyBorder="1" applyAlignment="1">
      <alignment horizontal="center"/>
    </xf>
    <xf numFmtId="0" fontId="20" fillId="3" borderId="19" xfId="0" applyFont="1" applyFill="1" applyBorder="1" applyAlignment="1">
      <alignment horizontal="left"/>
    </xf>
    <xf numFmtId="2" fontId="44" fillId="22" borderId="18" xfId="0" applyNumberFormat="1" applyFont="1" applyFill="1" applyBorder="1" applyAlignment="1" applyProtection="1">
      <alignment horizontal="center"/>
    </xf>
    <xf numFmtId="0" fontId="20" fillId="0" borderId="17" xfId="0" applyFont="1" applyFill="1" applyBorder="1" applyAlignment="1">
      <alignment horizontal="left"/>
    </xf>
    <xf numFmtId="0" fontId="18" fillId="0" borderId="1" xfId="0" applyFont="1" applyFill="1" applyBorder="1" applyAlignment="1">
      <alignment horizontal="center"/>
    </xf>
    <xf numFmtId="0" fontId="18" fillId="0" borderId="18" xfId="0" applyFont="1" applyFill="1" applyBorder="1" applyAlignment="1">
      <alignment horizontal="center"/>
    </xf>
    <xf numFmtId="0" fontId="18" fillId="3" borderId="24" xfId="0" applyFont="1" applyFill="1" applyBorder="1"/>
    <xf numFmtId="2" fontId="18" fillId="4" borderId="58" xfId="0" applyNumberFormat="1" applyFont="1" applyFill="1" applyBorder="1" applyAlignment="1">
      <alignment horizontal="center"/>
    </xf>
    <xf numFmtId="0" fontId="20" fillId="3" borderId="0" xfId="0" applyFont="1" applyFill="1" applyBorder="1" applyAlignment="1">
      <alignment horizontal="center" wrapText="1"/>
    </xf>
    <xf numFmtId="0" fontId="48" fillId="3" borderId="0" xfId="0" applyFont="1" applyFill="1" applyAlignment="1">
      <alignment horizontal="left"/>
    </xf>
    <xf numFmtId="0" fontId="26" fillId="3" borderId="30" xfId="0" applyFont="1" applyFill="1" applyBorder="1"/>
    <xf numFmtId="0" fontId="28" fillId="20" borderId="20" xfId="0" applyFont="1" applyFill="1" applyBorder="1" applyAlignment="1" applyProtection="1">
      <alignment horizontal="left" wrapText="1"/>
      <protection locked="0"/>
    </xf>
    <xf numFmtId="0" fontId="28" fillId="20" borderId="68" xfId="0" applyFont="1" applyFill="1" applyBorder="1" applyAlignment="1" applyProtection="1">
      <alignment wrapText="1"/>
      <protection locked="0"/>
    </xf>
    <xf numFmtId="0" fontId="28" fillId="20" borderId="20" xfId="1" applyFont="1" applyFill="1" applyBorder="1" applyAlignment="1" applyProtection="1">
      <alignment wrapText="1"/>
      <protection locked="0"/>
    </xf>
    <xf numFmtId="0" fontId="28" fillId="20" borderId="47" xfId="1" applyFont="1" applyFill="1" applyBorder="1" applyAlignment="1" applyProtection="1">
      <alignment wrapText="1"/>
      <protection locked="0"/>
    </xf>
    <xf numFmtId="0" fontId="28" fillId="20" borderId="21" xfId="1" applyFont="1" applyFill="1" applyBorder="1" applyAlignment="1" applyProtection="1">
      <alignment wrapText="1"/>
      <protection locked="0"/>
    </xf>
    <xf numFmtId="0" fontId="28" fillId="3" borderId="28" xfId="2" applyFont="1" applyFill="1" applyBorder="1"/>
    <xf numFmtId="14" fontId="28" fillId="3" borderId="28" xfId="2" applyNumberFormat="1" applyFont="1" applyFill="1" applyBorder="1" applyAlignment="1">
      <alignment horizontal="left"/>
    </xf>
    <xf numFmtId="0" fontId="28" fillId="3" borderId="0" xfId="2" applyFont="1" applyFill="1"/>
    <xf numFmtId="0" fontId="28" fillId="3" borderId="0" xfId="2" applyFont="1" applyFill="1" applyAlignment="1"/>
    <xf numFmtId="0" fontId="28" fillId="3" borderId="27" xfId="0" applyFont="1" applyFill="1" applyBorder="1" applyAlignment="1">
      <alignment horizontal="left"/>
    </xf>
    <xf numFmtId="0" fontId="28" fillId="3" borderId="30" xfId="0" applyFont="1" applyFill="1" applyBorder="1" applyAlignment="1">
      <alignment horizontal="left"/>
    </xf>
    <xf numFmtId="0" fontId="28" fillId="3" borderId="32" xfId="0" applyFont="1" applyFill="1" applyBorder="1" applyAlignment="1">
      <alignment horizontal="left"/>
    </xf>
    <xf numFmtId="2" fontId="44" fillId="25" borderId="2" xfId="0" applyNumberFormat="1" applyFont="1" applyFill="1" applyBorder="1" applyAlignment="1" applyProtection="1">
      <alignment horizontal="center"/>
    </xf>
    <xf numFmtId="2" fontId="44" fillId="22" borderId="2" xfId="0" applyNumberFormat="1" applyFont="1" applyFill="1" applyBorder="1" applyAlignment="1" applyProtection="1">
      <alignment horizontal="center"/>
    </xf>
    <xf numFmtId="165" fontId="44" fillId="25" borderId="2" xfId="0" applyNumberFormat="1" applyFont="1" applyFill="1" applyBorder="1" applyAlignment="1" applyProtection="1">
      <alignment horizontal="center"/>
    </xf>
    <xf numFmtId="2" fontId="44" fillId="25" borderId="47" xfId="0" applyNumberFormat="1" applyFont="1" applyFill="1" applyBorder="1" applyAlignment="1" applyProtection="1">
      <alignment horizontal="center"/>
    </xf>
    <xf numFmtId="2" fontId="18" fillId="2" borderId="31" xfId="0" applyNumberFormat="1" applyFont="1" applyFill="1" applyBorder="1"/>
    <xf numFmtId="0" fontId="18" fillId="2" borderId="63" xfId="0" applyFont="1" applyFill="1" applyBorder="1" applyAlignment="1">
      <alignment horizontal="left"/>
    </xf>
    <xf numFmtId="2" fontId="18" fillId="2" borderId="0" xfId="0" applyNumberFormat="1" applyFont="1" applyFill="1" applyBorder="1"/>
    <xf numFmtId="2" fontId="18" fillId="3" borderId="33" xfId="0" applyNumberFormat="1" applyFont="1" applyFill="1" applyBorder="1" applyAlignment="1">
      <alignment horizontal="center"/>
    </xf>
    <xf numFmtId="165" fontId="18" fillId="4" borderId="1" xfId="0" applyNumberFormat="1" applyFont="1" applyFill="1" applyBorder="1" applyAlignment="1">
      <alignment horizontal="center"/>
    </xf>
    <xf numFmtId="165" fontId="18" fillId="2" borderId="0" xfId="0" applyNumberFormat="1" applyFont="1" applyFill="1" applyBorder="1"/>
    <xf numFmtId="0" fontId="18" fillId="3" borderId="13" xfId="0" applyFont="1" applyFill="1" applyBorder="1" applyAlignment="1">
      <alignment horizontal="center" vertical="center" wrapText="1"/>
    </xf>
    <xf numFmtId="0" fontId="20" fillId="3" borderId="30" xfId="0" quotePrefix="1" applyFont="1" applyFill="1" applyBorder="1"/>
    <xf numFmtId="0" fontId="18" fillId="2" borderId="63" xfId="0" applyFont="1" applyFill="1" applyBorder="1"/>
    <xf numFmtId="2" fontId="18" fillId="2" borderId="13" xfId="0" applyNumberFormat="1" applyFont="1" applyFill="1" applyBorder="1"/>
    <xf numFmtId="2" fontId="18" fillId="2" borderId="29" xfId="0" applyNumberFormat="1" applyFont="1" applyFill="1" applyBorder="1"/>
    <xf numFmtId="0" fontId="20" fillId="3" borderId="27" xfId="0" applyFont="1" applyFill="1" applyBorder="1"/>
    <xf numFmtId="0" fontId="20" fillId="3" borderId="28" xfId="0" applyFont="1" applyFill="1" applyBorder="1" applyAlignment="1">
      <alignment horizontal="center" wrapText="1"/>
    </xf>
    <xf numFmtId="0" fontId="20" fillId="3" borderId="29" xfId="0" applyFont="1" applyFill="1" applyBorder="1" applyAlignment="1">
      <alignment horizontal="center" wrapText="1"/>
    </xf>
    <xf numFmtId="0" fontId="20" fillId="2" borderId="12" xfId="0" applyFont="1" applyFill="1" applyBorder="1"/>
    <xf numFmtId="0" fontId="18" fillId="2" borderId="13" xfId="0" applyFont="1" applyFill="1" applyBorder="1"/>
    <xf numFmtId="0" fontId="20" fillId="3" borderId="27" xfId="0" applyFont="1" applyFill="1" applyBorder="1" applyAlignment="1">
      <alignment horizontal="left"/>
    </xf>
    <xf numFmtId="165" fontId="21" fillId="3" borderId="0" xfId="0" applyNumberFormat="1" applyFont="1" applyFill="1" applyBorder="1" applyAlignment="1">
      <alignment horizontal="center"/>
    </xf>
    <xf numFmtId="165" fontId="21" fillId="3" borderId="33" xfId="0" applyNumberFormat="1" applyFont="1" applyFill="1" applyBorder="1" applyAlignment="1">
      <alignment horizontal="center"/>
    </xf>
    <xf numFmtId="0" fontId="21" fillId="3" borderId="0" xfId="0" applyFont="1" applyFill="1" applyBorder="1"/>
    <xf numFmtId="0" fontId="25" fillId="3" borderId="0" xfId="0" applyFont="1" applyFill="1" applyBorder="1"/>
    <xf numFmtId="0" fontId="25" fillId="2" borderId="12" xfId="0" applyFont="1" applyFill="1" applyBorder="1"/>
    <xf numFmtId="2" fontId="18" fillId="2" borderId="63" xfId="0" applyNumberFormat="1" applyFont="1" applyFill="1" applyBorder="1" applyAlignment="1">
      <alignment horizontal="center"/>
    </xf>
    <xf numFmtId="0" fontId="25" fillId="2" borderId="13" xfId="0" applyFont="1" applyFill="1" applyBorder="1"/>
    <xf numFmtId="2" fontId="20" fillId="3" borderId="0" xfId="0" applyNumberFormat="1" applyFont="1" applyFill="1" applyBorder="1" applyAlignment="1">
      <alignment horizontal="center"/>
    </xf>
    <xf numFmtId="167" fontId="18" fillId="3" borderId="33" xfId="19" applyNumberFormat="1" applyFont="1" applyFill="1" applyBorder="1" applyAlignment="1">
      <alignment horizontal="center"/>
    </xf>
    <xf numFmtId="0" fontId="25" fillId="3" borderId="31" xfId="0" applyFont="1" applyFill="1" applyBorder="1" applyAlignment="1">
      <alignment horizontal="center"/>
    </xf>
    <xf numFmtId="167" fontId="46" fillId="0" borderId="0" xfId="0" applyNumberFormat="1" applyFont="1" applyFill="1" applyBorder="1" applyAlignment="1">
      <alignment horizontal="center"/>
    </xf>
    <xf numFmtId="167" fontId="21" fillId="3" borderId="0" xfId="0" applyNumberFormat="1" applyFont="1" applyFill="1" applyBorder="1" applyAlignment="1">
      <alignment horizontal="center"/>
    </xf>
    <xf numFmtId="167" fontId="21" fillId="3" borderId="33" xfId="0" applyNumberFormat="1" applyFont="1" applyFill="1" applyBorder="1" applyAlignment="1">
      <alignment horizontal="center"/>
    </xf>
    <xf numFmtId="167" fontId="46" fillId="3" borderId="0" xfId="0" applyNumberFormat="1" applyFont="1" applyFill="1" applyBorder="1" applyAlignment="1">
      <alignment horizontal="center"/>
    </xf>
    <xf numFmtId="0" fontId="18" fillId="3" borderId="0" xfId="0" applyFont="1" applyFill="1" applyBorder="1" applyAlignment="1">
      <alignment vertical="center" wrapText="1"/>
    </xf>
    <xf numFmtId="0" fontId="18" fillId="3" borderId="29" xfId="0" applyFont="1" applyFill="1" applyBorder="1" applyAlignment="1">
      <alignment horizontal="center"/>
    </xf>
    <xf numFmtId="0" fontId="21" fillId="3" borderId="32" xfId="0" applyFont="1" applyFill="1" applyBorder="1"/>
    <xf numFmtId="0" fontId="18" fillId="3" borderId="31" xfId="0" applyFont="1" applyFill="1" applyBorder="1" applyAlignment="1">
      <alignment horizontal="center" vertical="center" wrapText="1"/>
    </xf>
    <xf numFmtId="0" fontId="52" fillId="3" borderId="0" xfId="2" applyFont="1" applyFill="1" applyBorder="1" applyAlignment="1"/>
    <xf numFmtId="0" fontId="25" fillId="3" borderId="0" xfId="3" applyFont="1" applyFill="1" applyBorder="1" applyAlignment="1">
      <alignment vertical="center"/>
    </xf>
    <xf numFmtId="2" fontId="46" fillId="17" borderId="10" xfId="0" applyNumberFormat="1" applyFont="1" applyFill="1" applyBorder="1" applyAlignment="1">
      <alignment horizontal="center"/>
    </xf>
    <xf numFmtId="0" fontId="18" fillId="2" borderId="13" xfId="0" applyFont="1" applyFill="1" applyBorder="1" applyAlignment="1">
      <alignment horizontal="center"/>
    </xf>
    <xf numFmtId="167" fontId="46" fillId="17" borderId="10" xfId="0" applyNumberFormat="1" applyFont="1" applyFill="1" applyBorder="1" applyAlignment="1">
      <alignment horizontal="center"/>
    </xf>
    <xf numFmtId="0" fontId="18" fillId="3" borderId="12" xfId="0" applyFont="1" applyFill="1" applyBorder="1" applyAlignment="1">
      <alignment vertical="center"/>
    </xf>
    <xf numFmtId="0" fontId="18" fillId="3" borderId="30" xfId="0" applyFont="1" applyFill="1" applyBorder="1" applyAlignment="1">
      <alignment vertical="center"/>
    </xf>
    <xf numFmtId="0" fontId="18" fillId="3" borderId="30" xfId="0" applyFont="1" applyFill="1" applyBorder="1" applyAlignment="1">
      <alignment horizontal="left" vertical="center" wrapText="1"/>
    </xf>
    <xf numFmtId="0" fontId="18" fillId="3" borderId="27" xfId="0" applyFont="1" applyFill="1" applyBorder="1" applyAlignment="1">
      <alignment vertical="center"/>
    </xf>
    <xf numFmtId="0" fontId="18" fillId="3" borderId="29" xfId="0" applyFont="1" applyFill="1" applyBorder="1" applyAlignment="1">
      <alignment horizontal="center" wrapText="1"/>
    </xf>
    <xf numFmtId="0" fontId="18" fillId="3" borderId="27" xfId="0" applyFont="1" applyFill="1" applyBorder="1" applyAlignment="1">
      <alignment horizontal="left" vertical="center" wrapText="1"/>
    </xf>
    <xf numFmtId="164" fontId="18" fillId="3" borderId="29" xfId="0" applyNumberFormat="1" applyFont="1" applyFill="1" applyBorder="1" applyAlignment="1">
      <alignment horizontal="center" vertical="center"/>
    </xf>
    <xf numFmtId="167" fontId="18" fillId="3" borderId="34" xfId="19" applyNumberFormat="1" applyFont="1" applyFill="1" applyBorder="1" applyAlignment="1">
      <alignment horizontal="center"/>
    </xf>
    <xf numFmtId="2" fontId="18" fillId="3" borderId="0" xfId="19" applyNumberFormat="1" applyFont="1" applyFill="1"/>
    <xf numFmtId="2" fontId="21" fillId="3" borderId="33" xfId="0" applyNumberFormat="1" applyFont="1" applyFill="1" applyBorder="1" applyAlignment="1">
      <alignment horizontal="center"/>
    </xf>
    <xf numFmtId="0" fontId="28" fillId="3" borderId="28" xfId="0" applyFont="1" applyFill="1" applyBorder="1" applyAlignment="1">
      <alignment horizontal="centerContinuous"/>
    </xf>
    <xf numFmtId="2" fontId="28" fillId="3" borderId="29" xfId="0" applyNumberFormat="1" applyFont="1" applyFill="1" applyBorder="1" applyAlignment="1">
      <alignment horizontal="center"/>
    </xf>
    <xf numFmtId="2" fontId="28" fillId="3" borderId="34" xfId="0" applyNumberFormat="1" applyFont="1" applyFill="1" applyBorder="1" applyAlignment="1">
      <alignment horizontal="center"/>
    </xf>
    <xf numFmtId="0" fontId="4" fillId="3" borderId="0" xfId="0" applyFont="1" applyFill="1"/>
    <xf numFmtId="3" fontId="18" fillId="3" borderId="0" xfId="0" applyNumberFormat="1" applyFont="1" applyFill="1" applyBorder="1" applyAlignment="1">
      <alignment horizontal="center"/>
    </xf>
    <xf numFmtId="0" fontId="18" fillId="3" borderId="31" xfId="0" applyFont="1" applyFill="1" applyBorder="1" applyAlignment="1">
      <alignment horizontal="center" vertical="center"/>
    </xf>
    <xf numFmtId="169" fontId="18" fillId="3" borderId="0" xfId="0" applyNumberFormat="1" applyFont="1" applyFill="1" applyBorder="1" applyAlignment="1">
      <alignment horizontal="center"/>
    </xf>
    <xf numFmtId="0" fontId="18" fillId="3" borderId="34" xfId="0" applyFont="1" applyFill="1" applyBorder="1" applyAlignment="1">
      <alignment horizontal="center" vertical="center"/>
    </xf>
    <xf numFmtId="0" fontId="18" fillId="3" borderId="32" xfId="0" applyFont="1" applyFill="1" applyBorder="1" applyAlignment="1">
      <alignment horizontal="left" vertical="center" wrapText="1"/>
    </xf>
    <xf numFmtId="1" fontId="18" fillId="3" borderId="33" xfId="0" applyNumberFormat="1" applyFont="1" applyFill="1" applyBorder="1" applyAlignment="1">
      <alignment horizontal="center" vertical="center"/>
    </xf>
    <xf numFmtId="2" fontId="45" fillId="17" borderId="10" xfId="0" applyNumberFormat="1" applyFont="1" applyFill="1" applyBorder="1" applyAlignment="1">
      <alignment horizontal="center"/>
    </xf>
    <xf numFmtId="0" fontId="18" fillId="3" borderId="30" xfId="0" applyFont="1" applyFill="1" applyBorder="1" applyAlignment="1">
      <alignment horizontal="left" indent="2"/>
    </xf>
    <xf numFmtId="0" fontId="18" fillId="3" borderId="27" xfId="0" applyFont="1" applyFill="1" applyBorder="1" applyAlignment="1">
      <alignment horizontal="left"/>
    </xf>
    <xf numFmtId="2" fontId="18" fillId="0" borderId="29" xfId="0" applyNumberFormat="1" applyFont="1" applyFill="1" applyBorder="1" applyAlignment="1">
      <alignment horizontal="center"/>
    </xf>
    <xf numFmtId="164" fontId="45" fillId="17" borderId="10" xfId="0" applyNumberFormat="1" applyFont="1" applyFill="1" applyBorder="1" applyAlignment="1">
      <alignment horizontal="center"/>
    </xf>
    <xf numFmtId="164" fontId="45" fillId="17" borderId="11" xfId="0" applyNumberFormat="1" applyFont="1" applyFill="1" applyBorder="1" applyAlignment="1">
      <alignment horizontal="center"/>
    </xf>
    <xf numFmtId="0" fontId="2" fillId="3" borderId="0" xfId="2" applyFill="1"/>
    <xf numFmtId="0" fontId="54" fillId="3" borderId="0" xfId="2" applyFont="1" applyFill="1" applyBorder="1"/>
    <xf numFmtId="0" fontId="38" fillId="6" borderId="12" xfId="3" applyFont="1" applyBorder="1">
      <alignment horizontal="left" vertical="center"/>
    </xf>
    <xf numFmtId="0" fontId="38" fillId="6" borderId="63" xfId="3" applyFont="1" applyBorder="1">
      <alignment horizontal="left" vertical="center"/>
    </xf>
    <xf numFmtId="0" fontId="38" fillId="6" borderId="13" xfId="3" applyFont="1" applyBorder="1">
      <alignment horizontal="left" vertical="center"/>
    </xf>
    <xf numFmtId="0" fontId="54" fillId="3" borderId="0" xfId="2" applyFont="1" applyFill="1"/>
    <xf numFmtId="0" fontId="54" fillId="12" borderId="0" xfId="2" applyFont="1" applyFill="1"/>
    <xf numFmtId="0" fontId="55" fillId="0" borderId="8" xfId="2" applyFont="1" applyBorder="1" applyAlignment="1">
      <alignment horizontal="center" vertical="center"/>
    </xf>
    <xf numFmtId="0" fontId="55" fillId="0" borderId="64" xfId="2" applyFont="1" applyBorder="1" applyAlignment="1">
      <alignment horizontal="center" vertical="center"/>
    </xf>
    <xf numFmtId="14" fontId="42" fillId="17" borderId="1" xfId="14" applyNumberFormat="1" applyFont="1" applyFill="1" applyBorder="1" applyProtection="1">
      <alignment horizontal="center" vertical="center"/>
    </xf>
    <xf numFmtId="0" fontId="54" fillId="0" borderId="94" xfId="2" applyFont="1" applyBorder="1" applyAlignment="1">
      <alignment horizontal="left"/>
    </xf>
    <xf numFmtId="0" fontId="54" fillId="0" borderId="99" xfId="2" applyFont="1" applyBorder="1" applyAlignment="1">
      <alignment horizontal="left"/>
    </xf>
    <xf numFmtId="14" fontId="47" fillId="20" borderId="1" xfId="14" applyNumberFormat="1" applyFont="1" applyFill="1" applyBorder="1" applyProtection="1">
      <alignment horizontal="center" vertical="center"/>
      <protection locked="0"/>
    </xf>
    <xf numFmtId="14" fontId="47" fillId="20" borderId="20" xfId="14" applyNumberFormat="1" applyFont="1" applyFill="1" applyBorder="1" applyProtection="1">
      <alignment horizontal="center" vertical="center"/>
      <protection locked="0"/>
    </xf>
    <xf numFmtId="0" fontId="35" fillId="3" borderId="0" xfId="15" applyFont="1" applyFill="1" applyAlignment="1" applyProtection="1">
      <protection locked="0"/>
    </xf>
    <xf numFmtId="0" fontId="0" fillId="3" borderId="0" xfId="0" applyFill="1"/>
    <xf numFmtId="0" fontId="0" fillId="3" borderId="0" xfId="0" applyFill="1" applyBorder="1"/>
    <xf numFmtId="0" fontId="31" fillId="3" borderId="0" xfId="15" applyFont="1" applyFill="1" applyAlignment="1" applyProtection="1">
      <protection locked="0"/>
    </xf>
    <xf numFmtId="0" fontId="49" fillId="3" borderId="30" xfId="0" applyFont="1" applyFill="1" applyBorder="1"/>
    <xf numFmtId="0" fontId="0" fillId="3" borderId="5" xfId="0" applyFill="1" applyBorder="1"/>
    <xf numFmtId="0" fontId="0" fillId="3" borderId="31" xfId="0" applyFill="1" applyBorder="1"/>
    <xf numFmtId="0" fontId="30" fillId="27" borderId="104" xfId="0" applyFont="1" applyFill="1" applyBorder="1"/>
    <xf numFmtId="0" fontId="0" fillId="3" borderId="30" xfId="0" applyFill="1" applyBorder="1"/>
    <xf numFmtId="0" fontId="30" fillId="27" borderId="105" xfId="0" applyFont="1" applyFill="1" applyBorder="1"/>
    <xf numFmtId="0" fontId="17" fillId="2" borderId="12" xfId="3" applyFont="1" applyFill="1" applyBorder="1">
      <alignment horizontal="left" vertical="center"/>
    </xf>
    <xf numFmtId="0" fontId="17" fillId="2" borderId="63" xfId="3" applyFont="1" applyFill="1" applyBorder="1">
      <alignment horizontal="left" vertical="center"/>
    </xf>
    <xf numFmtId="0" fontId="17" fillId="2" borderId="13" xfId="3" applyFont="1" applyFill="1" applyBorder="1">
      <alignment horizontal="left" vertical="center"/>
    </xf>
    <xf numFmtId="0" fontId="17" fillId="2" borderId="27" xfId="3" applyFont="1" applyFill="1" applyBorder="1">
      <alignment horizontal="left" vertical="center"/>
    </xf>
    <xf numFmtId="0" fontId="17" fillId="2" borderId="28" xfId="3" applyFont="1" applyFill="1" applyBorder="1">
      <alignment horizontal="left" vertical="center"/>
    </xf>
    <xf numFmtId="0" fontId="17" fillId="2" borderId="29" xfId="3" applyFont="1" applyFill="1" applyBorder="1">
      <alignment horizontal="left" vertical="center"/>
    </xf>
    <xf numFmtId="0" fontId="26" fillId="0" borderId="12" xfId="2" applyFont="1" applyBorder="1" applyAlignment="1">
      <alignment horizontal="center" vertical="center"/>
    </xf>
    <xf numFmtId="0" fontId="26" fillId="3" borderId="0" xfId="0" applyFont="1" applyFill="1" applyBorder="1" applyAlignment="1">
      <alignment horizontal="center" wrapText="1"/>
    </xf>
    <xf numFmtId="0" fontId="28" fillId="3" borderId="0" xfId="0" applyFont="1" applyFill="1" applyBorder="1" applyAlignment="1">
      <alignment horizontal="center" wrapText="1"/>
    </xf>
    <xf numFmtId="0" fontId="28" fillId="3" borderId="28" xfId="0" applyFont="1" applyFill="1" applyBorder="1" applyAlignment="1">
      <alignment horizontal="center"/>
    </xf>
    <xf numFmtId="0" fontId="28" fillId="3" borderId="0" xfId="0" applyFont="1" applyFill="1" applyBorder="1" applyAlignment="1">
      <alignment horizontal="center"/>
    </xf>
    <xf numFmtId="0" fontId="47" fillId="0" borderId="93" xfId="14" applyFont="1" applyFill="1" applyBorder="1" applyAlignment="1" applyProtection="1">
      <alignment vertical="center"/>
    </xf>
    <xf numFmtId="0" fontId="47" fillId="0" borderId="92" xfId="14" applyFont="1" applyFill="1" applyBorder="1" applyAlignment="1" applyProtection="1">
      <alignment horizontal="left" vertical="center"/>
    </xf>
    <xf numFmtId="0" fontId="47" fillId="0" borderId="94" xfId="14" applyFont="1" applyFill="1" applyBorder="1" applyAlignment="1" applyProtection="1">
      <alignment horizontal="left" vertical="center"/>
    </xf>
    <xf numFmtId="14" fontId="42" fillId="17" borderId="57" xfId="14" applyNumberFormat="1" applyFont="1" applyFill="1" applyBorder="1" applyProtection="1">
      <alignment horizontal="center" vertical="center"/>
    </xf>
    <xf numFmtId="14" fontId="42" fillId="17" borderId="20" xfId="14" applyNumberFormat="1" applyFont="1" applyFill="1" applyBorder="1" applyProtection="1">
      <alignment horizontal="center" vertical="center"/>
    </xf>
    <xf numFmtId="2" fontId="28" fillId="3" borderId="1" xfId="0" applyNumberFormat="1" applyFont="1" applyFill="1" applyBorder="1" applyAlignment="1">
      <alignment horizontal="center"/>
    </xf>
    <xf numFmtId="2" fontId="28" fillId="3" borderId="20" xfId="0" applyNumberFormat="1" applyFont="1" applyFill="1" applyBorder="1" applyAlignment="1">
      <alignment horizontal="center"/>
    </xf>
    <xf numFmtId="0" fontId="28" fillId="3" borderId="30" xfId="0" applyFont="1" applyFill="1" applyBorder="1" applyAlignment="1">
      <alignment vertical="center"/>
    </xf>
    <xf numFmtId="0" fontId="28" fillId="3" borderId="0" xfId="0" applyFont="1" applyFill="1" applyBorder="1" applyAlignment="1">
      <alignment vertical="center"/>
    </xf>
    <xf numFmtId="0" fontId="26" fillId="3"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6" fillId="3" borderId="61" xfId="0" applyFont="1" applyFill="1" applyBorder="1" applyAlignment="1">
      <alignment horizontal="center" wrapText="1"/>
    </xf>
    <xf numFmtId="0" fontId="28" fillId="3" borderId="28" xfId="0" applyFont="1" applyFill="1" applyBorder="1" applyAlignment="1">
      <alignment horizontal="left"/>
    </xf>
    <xf numFmtId="0" fontId="28" fillId="3" borderId="28" xfId="0" applyFont="1" applyFill="1" applyBorder="1" applyAlignment="1">
      <alignment horizontal="left" vertical="center" wrapText="1"/>
    </xf>
    <xf numFmtId="0" fontId="26" fillId="3" borderId="62" xfId="0" applyFont="1" applyFill="1" applyBorder="1" applyAlignment="1">
      <alignment horizontal="center" wrapText="1"/>
    </xf>
    <xf numFmtId="0" fontId="26" fillId="3" borderId="0" xfId="0" applyFont="1" applyFill="1" applyBorder="1" applyAlignment="1">
      <alignment horizontal="center" wrapText="1"/>
    </xf>
    <xf numFmtId="0" fontId="28" fillId="3" borderId="0" xfId="2" applyFont="1" applyFill="1" applyBorder="1"/>
    <xf numFmtId="14" fontId="28" fillId="3" borderId="0" xfId="2" applyNumberFormat="1" applyFont="1" applyFill="1" applyBorder="1" applyAlignment="1">
      <alignment horizontal="left"/>
    </xf>
    <xf numFmtId="0" fontId="3" fillId="6" borderId="13" xfId="3" applyBorder="1" applyProtection="1">
      <alignment horizontal="left" vertical="center"/>
    </xf>
    <xf numFmtId="0" fontId="6" fillId="0" borderId="26" xfId="2" applyFont="1" applyBorder="1" applyAlignment="1" applyProtection="1">
      <alignment horizontal="center" vertical="center"/>
    </xf>
    <xf numFmtId="0" fontId="6" fillId="0" borderId="64" xfId="2" applyFont="1" applyBorder="1" applyAlignment="1" applyProtection="1">
      <alignment horizontal="center" vertical="center"/>
    </xf>
    <xf numFmtId="0" fontId="14" fillId="3" borderId="0" xfId="15" applyFill="1" applyAlignment="1" applyProtection="1">
      <protection locked="0"/>
    </xf>
    <xf numFmtId="0" fontId="4" fillId="3" borderId="113" xfId="2" applyFont="1" applyFill="1" applyBorder="1"/>
    <xf numFmtId="0" fontId="4" fillId="3" borderId="77" xfId="2" applyNumberFormat="1" applyFont="1" applyFill="1" applyBorder="1"/>
    <xf numFmtId="0" fontId="4" fillId="3" borderId="77" xfId="2" applyFont="1" applyFill="1" applyBorder="1"/>
    <xf numFmtId="0" fontId="4" fillId="3" borderId="79" xfId="2" applyFont="1" applyFill="1" applyBorder="1"/>
    <xf numFmtId="0" fontId="54" fillId="3" borderId="113" xfId="2" applyFont="1" applyFill="1" applyBorder="1"/>
    <xf numFmtId="0" fontId="54" fillId="3" borderId="77" xfId="2" applyNumberFormat="1" applyFont="1" applyFill="1" applyBorder="1"/>
    <xf numFmtId="0" fontId="54" fillId="3" borderId="77" xfId="2" applyFont="1" applyFill="1" applyBorder="1"/>
    <xf numFmtId="14" fontId="54" fillId="3" borderId="78" xfId="2" applyNumberFormat="1" applyFont="1" applyFill="1" applyBorder="1" applyAlignment="1">
      <alignment horizontal="left"/>
    </xf>
    <xf numFmtId="0" fontId="54" fillId="3" borderId="79" xfId="2" applyFont="1" applyFill="1" applyBorder="1"/>
    <xf numFmtId="14" fontId="54" fillId="3" borderId="80" xfId="2" applyNumberFormat="1" applyFont="1" applyFill="1" applyBorder="1" applyAlignment="1">
      <alignment horizontal="left"/>
    </xf>
    <xf numFmtId="0" fontId="4" fillId="0" borderId="113" xfId="2" applyFont="1" applyBorder="1"/>
    <xf numFmtId="0" fontId="4" fillId="12" borderId="0" xfId="2" applyFont="1" applyFill="1"/>
    <xf numFmtId="0" fontId="2" fillId="12" borderId="0" xfId="2" applyNumberFormat="1" applyFill="1"/>
    <xf numFmtId="14" fontId="2" fillId="12" borderId="0" xfId="2" applyNumberFormat="1" applyFill="1"/>
    <xf numFmtId="0" fontId="51" fillId="12" borderId="0" xfId="0" applyFont="1" applyFill="1" applyAlignment="1">
      <alignment vertical="top" wrapText="1"/>
    </xf>
    <xf numFmtId="2" fontId="18" fillId="12" borderId="0" xfId="0" applyNumberFormat="1" applyFont="1" applyFill="1" applyBorder="1" applyAlignment="1">
      <alignment horizontal="left"/>
    </xf>
    <xf numFmtId="0" fontId="18" fillId="12" borderId="0" xfId="0" applyFont="1" applyFill="1" applyBorder="1"/>
    <xf numFmtId="0" fontId="18" fillId="3" borderId="113" xfId="2" applyFont="1" applyFill="1" applyBorder="1"/>
    <xf numFmtId="0" fontId="18" fillId="3" borderId="77" xfId="2" applyNumberFormat="1" applyFont="1" applyFill="1" applyBorder="1"/>
    <xf numFmtId="0" fontId="18" fillId="3" borderId="77" xfId="2" applyFont="1" applyFill="1" applyBorder="1"/>
    <xf numFmtId="0" fontId="18" fillId="3" borderId="79" xfId="2" applyFont="1" applyFill="1" applyBorder="1"/>
    <xf numFmtId="0" fontId="20" fillId="12" borderId="0" xfId="0" applyFont="1" applyFill="1" applyBorder="1" applyAlignment="1">
      <alignment horizontal="center"/>
    </xf>
    <xf numFmtId="0" fontId="57" fillId="3" borderId="0" xfId="15" applyFont="1" applyFill="1" applyAlignment="1" applyProtection="1">
      <protection locked="0"/>
    </xf>
    <xf numFmtId="0" fontId="14" fillId="3" borderId="0" xfId="15" applyFont="1" applyFill="1" applyAlignment="1" applyProtection="1">
      <protection locked="0"/>
    </xf>
    <xf numFmtId="2" fontId="28" fillId="3" borderId="0" xfId="0" applyNumberFormat="1" applyFont="1" applyFill="1"/>
    <xf numFmtId="2" fontId="48" fillId="3" borderId="0" xfId="0" applyNumberFormat="1" applyFont="1" applyFill="1" applyBorder="1" applyAlignment="1">
      <alignment horizontal="left"/>
    </xf>
    <xf numFmtId="0" fontId="28" fillId="3" borderId="32" xfId="0" applyFont="1" applyFill="1" applyBorder="1"/>
    <xf numFmtId="0" fontId="28" fillId="3" borderId="33" xfId="0" applyFont="1" applyFill="1" applyBorder="1" applyAlignment="1">
      <alignment horizontal="center" wrapText="1"/>
    </xf>
    <xf numFmtId="0" fontId="48" fillId="3" borderId="30" xfId="0" applyFont="1" applyFill="1" applyBorder="1" applyAlignment="1"/>
    <xf numFmtId="0" fontId="48" fillId="3" borderId="30" xfId="0" applyFont="1" applyFill="1" applyBorder="1" applyAlignment="1">
      <alignment horizontal="left" vertical="top"/>
    </xf>
    <xf numFmtId="0" fontId="48" fillId="3" borderId="30" xfId="0" applyFont="1" applyFill="1" applyBorder="1" applyAlignment="1">
      <alignment horizontal="left" vertical="center"/>
    </xf>
    <xf numFmtId="164" fontId="8" fillId="0" borderId="102" xfId="2" applyNumberFormat="1" applyFont="1" applyBorder="1" applyAlignment="1">
      <alignment wrapText="1"/>
    </xf>
    <xf numFmtId="164" fontId="2" fillId="0" borderId="79" xfId="2" applyNumberFormat="1" applyBorder="1" applyAlignment="1">
      <alignment wrapText="1"/>
    </xf>
    <xf numFmtId="14" fontId="36" fillId="20" borderId="21" xfId="14" applyNumberFormat="1" applyFont="1" applyFill="1" applyBorder="1" applyProtection="1">
      <alignment horizontal="center" vertical="center"/>
      <protection locked="0"/>
    </xf>
    <xf numFmtId="0" fontId="28" fillId="3" borderId="22" xfId="0" applyFont="1" applyFill="1" applyBorder="1" applyAlignment="1" applyProtection="1">
      <alignment horizontal="center"/>
    </xf>
    <xf numFmtId="0" fontId="36" fillId="3" borderId="5" xfId="0" applyFont="1" applyFill="1" applyBorder="1" applyAlignment="1" applyProtection="1">
      <alignment horizontal="left" wrapText="1"/>
    </xf>
    <xf numFmtId="0" fontId="36" fillId="3" borderId="5" xfId="0" applyFont="1" applyFill="1" applyBorder="1" applyAlignment="1" applyProtection="1">
      <alignment wrapText="1"/>
    </xf>
    <xf numFmtId="0" fontId="36" fillId="3" borderId="5" xfId="1" applyFont="1" applyFill="1" applyBorder="1" applyAlignment="1" applyProtection="1">
      <alignment horizontal="left" wrapText="1"/>
    </xf>
    <xf numFmtId="0" fontId="36" fillId="3" borderId="5" xfId="1" applyFont="1" applyFill="1" applyBorder="1" applyAlignment="1" applyProtection="1">
      <alignment wrapText="1"/>
    </xf>
    <xf numFmtId="0" fontId="26" fillId="3" borderId="22" xfId="0" applyFont="1" applyFill="1" applyBorder="1" applyAlignment="1" applyProtection="1">
      <alignment horizontal="center" vertical="center" wrapText="1"/>
    </xf>
    <xf numFmtId="0" fontId="28" fillId="3" borderId="5" xfId="0" applyFont="1" applyFill="1" applyBorder="1" applyAlignment="1" applyProtection="1">
      <alignment horizontal="left" wrapText="1"/>
    </xf>
    <xf numFmtId="0" fontId="28" fillId="3" borderId="5" xfId="0" applyFont="1" applyFill="1" applyBorder="1" applyAlignment="1" applyProtection="1">
      <alignment wrapText="1"/>
    </xf>
    <xf numFmtId="0" fontId="28" fillId="3" borderId="5" xfId="1" applyFont="1" applyFill="1" applyBorder="1" applyAlignment="1" applyProtection="1">
      <alignment wrapText="1"/>
    </xf>
    <xf numFmtId="0" fontId="28" fillId="3" borderId="22" xfId="1" applyFont="1" applyFill="1" applyBorder="1" applyAlignment="1" applyProtection="1">
      <alignment wrapText="1"/>
    </xf>
    <xf numFmtId="0" fontId="28" fillId="3" borderId="0" xfId="0" applyFont="1" applyFill="1" applyBorder="1" applyAlignment="1" applyProtection="1">
      <alignment horizontal="left" indent="2"/>
    </xf>
    <xf numFmtId="0" fontId="28" fillId="3" borderId="0" xfId="0" applyFont="1" applyFill="1" applyBorder="1" applyAlignment="1" applyProtection="1">
      <alignment horizontal="left" wrapText="1"/>
    </xf>
    <xf numFmtId="0" fontId="28" fillId="3" borderId="0" xfId="0" applyFont="1" applyFill="1" applyBorder="1" applyAlignment="1" applyProtection="1">
      <alignment wrapText="1"/>
    </xf>
    <xf numFmtId="0" fontId="28" fillId="3" borderId="0" xfId="1" applyFont="1" applyFill="1" applyBorder="1" applyAlignment="1" applyProtection="1">
      <alignment wrapText="1"/>
    </xf>
    <xf numFmtId="0" fontId="14" fillId="3" borderId="0" xfId="15" applyFill="1" applyAlignment="1" applyProtection="1"/>
    <xf numFmtId="0" fontId="26" fillId="3" borderId="31" xfId="0" applyFont="1" applyFill="1" applyBorder="1" applyAlignment="1" applyProtection="1">
      <alignment horizontal="center" wrapText="1"/>
    </xf>
    <xf numFmtId="14" fontId="28" fillId="3" borderId="31" xfId="0" applyNumberFormat="1" applyFont="1" applyFill="1" applyBorder="1" applyProtection="1"/>
    <xf numFmtId="0" fontId="28" fillId="3" borderId="31" xfId="0" applyFont="1" applyFill="1" applyBorder="1" applyProtection="1"/>
    <xf numFmtId="0" fontId="28" fillId="3" borderId="31" xfId="0" applyNumberFormat="1" applyFont="1" applyFill="1" applyBorder="1" applyAlignment="1" applyProtection="1">
      <alignment horizontal="center" vertical="center"/>
    </xf>
    <xf numFmtId="0" fontId="28" fillId="2" borderId="31" xfId="0" applyFont="1" applyFill="1" applyBorder="1" applyProtection="1"/>
    <xf numFmtId="167" fontId="28" fillId="3" borderId="31" xfId="0" applyNumberFormat="1" applyFont="1" applyFill="1" applyBorder="1" applyProtection="1"/>
    <xf numFmtId="0" fontId="28" fillId="3" borderId="30" xfId="0" applyFont="1" applyFill="1" applyBorder="1" applyProtection="1"/>
    <xf numFmtId="0" fontId="28" fillId="3" borderId="0" xfId="0" applyNumberFormat="1" applyFont="1" applyFill="1" applyBorder="1" applyAlignment="1" applyProtection="1">
      <alignment horizontal="center"/>
    </xf>
    <xf numFmtId="0" fontId="28" fillId="3" borderId="0" xfId="0" applyFont="1" applyFill="1" applyBorder="1" applyProtection="1"/>
    <xf numFmtId="2" fontId="28" fillId="26" borderId="5" xfId="0" applyNumberFormat="1" applyFont="1" applyFill="1" applyBorder="1" applyAlignment="1" applyProtection="1">
      <alignment horizontal="center"/>
    </xf>
    <xf numFmtId="164" fontId="28" fillId="26" borderId="31" xfId="0" applyNumberFormat="1" applyFont="1" applyFill="1" applyBorder="1" applyAlignment="1" applyProtection="1">
      <alignment horizontal="center"/>
    </xf>
    <xf numFmtId="164" fontId="28" fillId="26" borderId="22" xfId="0" applyNumberFormat="1" applyFont="1" applyFill="1" applyBorder="1" applyAlignment="1" applyProtection="1">
      <alignment horizontal="center"/>
    </xf>
    <xf numFmtId="0" fontId="26" fillId="3" borderId="0" xfId="0" applyFont="1" applyFill="1" applyBorder="1" applyAlignment="1" applyProtection="1"/>
    <xf numFmtId="0" fontId="28" fillId="3" borderId="0" xfId="1" applyNumberFormat="1" applyFont="1" applyFill="1" applyBorder="1" applyAlignment="1" applyProtection="1">
      <alignment horizontal="left" vertical="top" wrapText="1"/>
    </xf>
    <xf numFmtId="0" fontId="28" fillId="20" borderId="1" xfId="0" applyNumberFormat="1" applyFont="1" applyFill="1" applyBorder="1" applyAlignment="1" applyProtection="1">
      <alignment horizontal="center"/>
      <protection locked="0"/>
    </xf>
    <xf numFmtId="0" fontId="28" fillId="20" borderId="20" xfId="0" applyNumberFormat="1" applyFont="1" applyFill="1" applyBorder="1" applyAlignment="1" applyProtection="1">
      <alignment horizontal="center"/>
      <protection locked="0"/>
    </xf>
    <xf numFmtId="0" fontId="28" fillId="21" borderId="1" xfId="0" applyNumberFormat="1" applyFont="1" applyFill="1" applyBorder="1" applyAlignment="1" applyProtection="1">
      <alignment horizontal="center"/>
      <protection locked="0"/>
    </xf>
    <xf numFmtId="0" fontId="28" fillId="21" borderId="18" xfId="0" applyNumberFormat="1" applyFont="1" applyFill="1" applyBorder="1" applyAlignment="1" applyProtection="1">
      <alignment horizontal="center"/>
      <protection locked="0"/>
    </xf>
    <xf numFmtId="165" fontId="44" fillId="22" borderId="1" xfId="0" applyNumberFormat="1" applyFont="1" applyFill="1" applyBorder="1" applyAlignment="1" applyProtection="1">
      <alignment horizontal="center"/>
    </xf>
    <xf numFmtId="165" fontId="44" fillId="22" borderId="18" xfId="0" applyNumberFormat="1" applyFont="1" applyFill="1" applyBorder="1" applyAlignment="1" applyProtection="1">
      <alignment horizontal="center"/>
    </xf>
    <xf numFmtId="0" fontId="28" fillId="21" borderId="21" xfId="0" applyNumberFormat="1" applyFont="1" applyFill="1" applyBorder="1" applyAlignment="1" applyProtection="1">
      <alignment horizontal="center"/>
      <protection locked="0"/>
    </xf>
    <xf numFmtId="0" fontId="56" fillId="3" borderId="114" xfId="2" applyFont="1" applyFill="1" applyBorder="1" applyAlignment="1">
      <alignment horizontal="left" wrapText="1"/>
    </xf>
    <xf numFmtId="0" fontId="6" fillId="0" borderId="12" xfId="2" applyFont="1" applyBorder="1" applyAlignment="1">
      <alignment horizontal="center"/>
    </xf>
    <xf numFmtId="0" fontId="6" fillId="0" borderId="13" xfId="2" applyFont="1" applyBorder="1" applyAlignment="1">
      <alignment horizontal="center"/>
    </xf>
    <xf numFmtId="164" fontId="2" fillId="0" borderId="75" xfId="2" applyNumberFormat="1" applyBorder="1" applyAlignment="1">
      <alignment horizontal="center" vertical="center" wrapText="1"/>
    </xf>
    <xf numFmtId="14" fontId="2" fillId="0" borderId="76" xfId="2" applyNumberFormat="1" applyBorder="1" applyAlignment="1">
      <alignment horizontal="center" vertical="center" wrapText="1"/>
    </xf>
    <xf numFmtId="164" fontId="2" fillId="0" borderId="77" xfId="2" applyNumberFormat="1" applyBorder="1" applyAlignment="1">
      <alignment horizontal="center" vertical="center" wrapText="1"/>
    </xf>
    <xf numFmtId="14" fontId="2" fillId="0" borderId="78" xfId="2" applyNumberFormat="1" applyBorder="1" applyAlignment="1">
      <alignment horizontal="center" vertical="center" wrapText="1"/>
    </xf>
    <xf numFmtId="14" fontId="2" fillId="0" borderId="103" xfId="2" applyNumberFormat="1" applyBorder="1" applyAlignment="1">
      <alignment horizontal="center" vertical="center" wrapText="1"/>
    </xf>
    <xf numFmtId="164" fontId="8" fillId="0" borderId="102" xfId="2" applyNumberFormat="1" applyFont="1" applyBorder="1" applyAlignment="1">
      <alignment horizontal="center" vertical="center" wrapText="1"/>
    </xf>
    <xf numFmtId="165" fontId="4" fillId="16" borderId="31" xfId="1" applyNumberFormat="1" applyFont="1" applyFill="1" applyBorder="1" applyAlignment="1" applyProtection="1">
      <alignment horizontal="center" vertical="center"/>
    </xf>
    <xf numFmtId="0" fontId="7" fillId="17" borderId="31" xfId="17" applyFont="1" applyFill="1" applyBorder="1" applyAlignment="1" applyProtection="1">
      <alignment horizontal="center" vertical="center"/>
    </xf>
    <xf numFmtId="0" fontId="13" fillId="0" borderId="31" xfId="18" applyFont="1" applyFill="1" applyBorder="1" applyAlignment="1" applyProtection="1">
      <alignment horizontal="center" vertical="center"/>
    </xf>
    <xf numFmtId="0" fontId="24" fillId="18" borderId="34" xfId="0" applyFont="1" applyFill="1" applyBorder="1" applyAlignment="1" applyProtection="1">
      <alignment horizontal="center" vertical="center"/>
    </xf>
    <xf numFmtId="0" fontId="6" fillId="2" borderId="118" xfId="0" applyFont="1" applyFill="1" applyBorder="1" applyAlignment="1">
      <alignment horizontal="center" vertical="center"/>
    </xf>
    <xf numFmtId="0" fontId="7" fillId="15" borderId="62" xfId="18" applyFont="1" applyFill="1" applyBorder="1" applyAlignment="1" applyProtection="1">
      <alignment horizontal="center" vertical="center"/>
    </xf>
    <xf numFmtId="14" fontId="36" fillId="20" borderId="18" xfId="14" applyNumberFormat="1" applyFont="1" applyFill="1" applyBorder="1" applyProtection="1">
      <alignment horizontal="center" vertical="center"/>
      <protection locked="0"/>
    </xf>
    <xf numFmtId="14" fontId="36" fillId="20" borderId="18" xfId="14" applyNumberFormat="1" applyFont="1" applyFill="1" applyBorder="1" applyAlignment="1" applyProtection="1">
      <alignment horizontal="center" vertical="center"/>
      <protection locked="0"/>
    </xf>
    <xf numFmtId="0" fontId="2" fillId="0" borderId="119" xfId="18" applyFont="1" applyBorder="1"/>
    <xf numFmtId="0" fontId="58" fillId="0" borderId="120" xfId="18" applyFont="1" applyBorder="1" applyAlignment="1">
      <alignment horizontal="left"/>
    </xf>
    <xf numFmtId="0" fontId="2" fillId="0" borderId="121" xfId="18" applyFont="1" applyBorder="1"/>
    <xf numFmtId="0" fontId="2" fillId="0" borderId="122" xfId="18" applyNumberFormat="1" applyFont="1" applyBorder="1" applyAlignment="1">
      <alignment horizontal="left"/>
    </xf>
    <xf numFmtId="14" fontId="2" fillId="0" borderId="122" xfId="18" applyNumberFormat="1" applyFont="1" applyBorder="1" applyAlignment="1">
      <alignment horizontal="left"/>
    </xf>
    <xf numFmtId="0" fontId="2" fillId="0" borderId="121" xfId="18" applyNumberFormat="1" applyFont="1" applyBorder="1"/>
    <xf numFmtId="0" fontId="58" fillId="0" borderId="122" xfId="18" applyFont="1" applyBorder="1" applyAlignment="1">
      <alignment horizontal="left"/>
    </xf>
    <xf numFmtId="0" fontId="2" fillId="0" borderId="123" xfId="18" applyFont="1" applyBorder="1" applyAlignment="1">
      <alignment horizontal="left" vertical="center"/>
    </xf>
    <xf numFmtId="0" fontId="2" fillId="0" borderId="124" xfId="18" applyNumberFormat="1" applyFont="1" applyBorder="1" applyAlignment="1">
      <alignment horizontal="left" vertical="center" wrapText="1"/>
    </xf>
    <xf numFmtId="0" fontId="2" fillId="0" borderId="125" xfId="18" applyFont="1" applyBorder="1"/>
    <xf numFmtId="14" fontId="2" fillId="0" borderId="126" xfId="18" applyNumberFormat="1" applyFont="1" applyBorder="1" applyAlignment="1">
      <alignment horizontal="left"/>
    </xf>
    <xf numFmtId="0" fontId="4" fillId="0" borderId="77" xfId="2" applyFont="1" applyBorder="1" applyAlignment="1">
      <alignment horizontal="left" vertical="center"/>
    </xf>
    <xf numFmtId="0" fontId="18" fillId="3" borderId="77" xfId="2" applyFont="1" applyFill="1" applyBorder="1" applyAlignment="1">
      <alignment vertical="center"/>
    </xf>
    <xf numFmtId="0" fontId="54" fillId="3" borderId="78" xfId="2" applyNumberFormat="1" applyFont="1" applyFill="1" applyBorder="1" applyAlignment="1">
      <alignment horizontal="left"/>
    </xf>
    <xf numFmtId="0" fontId="54" fillId="3" borderId="77" xfId="2" applyFont="1" applyFill="1" applyBorder="1" applyAlignment="1">
      <alignment vertical="center"/>
    </xf>
    <xf numFmtId="0" fontId="54" fillId="3" borderId="78" xfId="2" applyNumberFormat="1" applyFont="1" applyFill="1" applyBorder="1" applyAlignment="1">
      <alignment horizontal="left" vertical="center" wrapText="1"/>
    </xf>
    <xf numFmtId="0" fontId="4" fillId="3" borderId="77" xfId="2" applyFont="1" applyFill="1" applyBorder="1" applyAlignment="1">
      <alignment vertical="center"/>
    </xf>
    <xf numFmtId="0" fontId="60" fillId="3" borderId="113" xfId="2" applyFont="1" applyFill="1" applyBorder="1"/>
    <xf numFmtId="0" fontId="61" fillId="3" borderId="114" xfId="2" applyFont="1" applyFill="1" applyBorder="1" applyAlignment="1">
      <alignment horizontal="left" wrapText="1"/>
    </xf>
    <xf numFmtId="0" fontId="60" fillId="3" borderId="77" xfId="2" applyNumberFormat="1" applyFont="1" applyFill="1" applyBorder="1"/>
    <xf numFmtId="0" fontId="60" fillId="3" borderId="78" xfId="2" applyNumberFormat="1" applyFont="1" applyFill="1" applyBorder="1" applyAlignment="1">
      <alignment horizontal="left"/>
    </xf>
    <xf numFmtId="0" fontId="60" fillId="3" borderId="77" xfId="2" applyFont="1" applyFill="1" applyBorder="1"/>
    <xf numFmtId="14" fontId="60" fillId="3" borderId="78" xfId="2" applyNumberFormat="1" applyFont="1" applyFill="1" applyBorder="1" applyAlignment="1">
      <alignment horizontal="left"/>
    </xf>
    <xf numFmtId="0" fontId="60" fillId="3" borderId="77" xfId="2" applyFont="1" applyFill="1" applyBorder="1" applyAlignment="1">
      <alignment vertical="center"/>
    </xf>
    <xf numFmtId="0" fontId="60" fillId="3" borderId="78" xfId="2" applyNumberFormat="1" applyFont="1" applyFill="1" applyBorder="1" applyAlignment="1">
      <alignment horizontal="left" vertical="center" wrapText="1"/>
    </xf>
    <xf numFmtId="0" fontId="60" fillId="3" borderId="79" xfId="2" applyFont="1" applyFill="1" applyBorder="1"/>
    <xf numFmtId="14" fontId="60" fillId="3" borderId="80" xfId="2" applyNumberFormat="1" applyFont="1" applyFill="1" applyBorder="1" applyAlignment="1">
      <alignment horizontal="left"/>
    </xf>
    <xf numFmtId="0" fontId="2" fillId="3" borderId="113" xfId="2" applyFont="1" applyFill="1" applyBorder="1"/>
    <xf numFmtId="0" fontId="58" fillId="3" borderId="114" xfId="2" applyFont="1" applyFill="1" applyBorder="1" applyAlignment="1">
      <alignment horizontal="left" wrapText="1"/>
    </xf>
    <xf numFmtId="0" fontId="2" fillId="3" borderId="77" xfId="2" applyNumberFormat="1" applyFont="1" applyFill="1" applyBorder="1"/>
    <xf numFmtId="0" fontId="2" fillId="3" borderId="78" xfId="2" applyNumberFormat="1" applyFont="1" applyFill="1" applyBorder="1" applyAlignment="1">
      <alignment horizontal="left"/>
    </xf>
    <xf numFmtId="0" fontId="2" fillId="3" borderId="77" xfId="2" applyFont="1" applyFill="1" applyBorder="1"/>
    <xf numFmtId="14" fontId="2" fillId="3" borderId="78" xfId="2" applyNumberFormat="1" applyFont="1" applyFill="1" applyBorder="1" applyAlignment="1">
      <alignment horizontal="left"/>
    </xf>
    <xf numFmtId="0" fontId="2" fillId="3" borderId="77" xfId="2" applyFont="1" applyFill="1" applyBorder="1" applyAlignment="1">
      <alignment vertical="center"/>
    </xf>
    <xf numFmtId="0" fontId="2" fillId="3" borderId="78" xfId="2" applyNumberFormat="1" applyFont="1" applyFill="1" applyBorder="1" applyAlignment="1">
      <alignment horizontal="left" vertical="center" wrapText="1"/>
    </xf>
    <xf numFmtId="0" fontId="2" fillId="3" borderId="79" xfId="2" applyFont="1" applyFill="1" applyBorder="1"/>
    <xf numFmtId="14" fontId="2" fillId="3" borderId="80" xfId="2" applyNumberFormat="1" applyFont="1" applyFill="1" applyBorder="1" applyAlignment="1">
      <alignment horizontal="left"/>
    </xf>
    <xf numFmtId="0" fontId="2" fillId="3" borderId="79" xfId="2" applyFont="1" applyFill="1" applyBorder="1" applyAlignment="1">
      <alignment vertical="center"/>
    </xf>
    <xf numFmtId="0" fontId="2" fillId="3" borderId="80" xfId="2" applyNumberFormat="1" applyFont="1" applyFill="1" applyBorder="1" applyAlignment="1">
      <alignment horizontal="left" vertical="center"/>
    </xf>
    <xf numFmtId="0" fontId="47" fillId="20" borderId="18" xfId="14" applyFont="1" applyFill="1" applyBorder="1" applyAlignment="1" applyProtection="1">
      <alignment horizontal="left" vertical="center"/>
      <protection locked="0"/>
    </xf>
    <xf numFmtId="0" fontId="47" fillId="0" borderId="21" xfId="14" applyFont="1" applyFill="1" applyBorder="1" applyAlignment="1" applyProtection="1">
      <alignment horizontal="left" vertical="center"/>
    </xf>
    <xf numFmtId="0" fontId="42" fillId="17" borderId="64" xfId="14" applyNumberFormat="1" applyFont="1" applyFill="1" applyBorder="1" applyAlignment="1" applyProtection="1">
      <alignment horizontal="left" vertical="center"/>
    </xf>
    <xf numFmtId="0" fontId="42" fillId="17" borderId="18" xfId="14" applyNumberFormat="1" applyFont="1" applyFill="1" applyBorder="1" applyAlignment="1" applyProtection="1">
      <alignment horizontal="left" vertical="center"/>
    </xf>
    <xf numFmtId="0" fontId="42" fillId="17" borderId="21" xfId="14" applyNumberFormat="1" applyFont="1" applyFill="1" applyBorder="1" applyAlignment="1" applyProtection="1">
      <alignment horizontal="left" vertical="center"/>
    </xf>
    <xf numFmtId="0" fontId="8" fillId="20" borderId="26" xfId="14" applyFill="1" applyBorder="1" applyAlignment="1" applyProtection="1">
      <alignment horizontal="left" vertical="top"/>
      <protection locked="0"/>
    </xf>
    <xf numFmtId="0" fontId="8" fillId="20" borderId="8" xfId="14" applyFill="1" applyBorder="1" applyAlignment="1" applyProtection="1">
      <alignment horizontal="left" vertical="top"/>
      <protection locked="0"/>
    </xf>
    <xf numFmtId="0" fontId="8" fillId="20" borderId="64" xfId="14" applyFill="1" applyBorder="1" applyAlignment="1" applyProtection="1">
      <alignment horizontal="left" vertical="top"/>
      <protection locked="0"/>
    </xf>
    <xf numFmtId="0" fontId="8" fillId="20" borderId="17" xfId="14" applyFill="1" applyBorder="1" applyAlignment="1" applyProtection="1">
      <alignment horizontal="left" vertical="top"/>
      <protection locked="0"/>
    </xf>
    <xf numFmtId="0" fontId="8" fillId="20" borderId="1" xfId="14" applyFill="1" applyBorder="1" applyAlignment="1" applyProtection="1">
      <alignment horizontal="left" vertical="top"/>
      <protection locked="0"/>
    </xf>
    <xf numFmtId="0" fontId="8" fillId="20" borderId="18" xfId="14" applyFill="1" applyBorder="1" applyAlignment="1" applyProtection="1">
      <alignment horizontal="left" vertical="top"/>
      <protection locked="0"/>
    </xf>
    <xf numFmtId="0" fontId="8" fillId="20" borderId="19" xfId="14" applyFill="1" applyBorder="1" applyAlignment="1" applyProtection="1">
      <alignment horizontal="left" vertical="top"/>
      <protection locked="0"/>
    </xf>
    <xf numFmtId="0" fontId="8" fillId="20" borderId="20" xfId="14" applyFill="1" applyBorder="1" applyAlignment="1" applyProtection="1">
      <alignment horizontal="left" vertical="top"/>
      <protection locked="0"/>
    </xf>
    <xf numFmtId="0" fontId="8" fillId="20" borderId="21" xfId="14" applyFill="1" applyBorder="1" applyAlignment="1" applyProtection="1">
      <alignment horizontal="left" vertical="top"/>
      <protection locked="0"/>
    </xf>
    <xf numFmtId="0" fontId="6" fillId="0" borderId="8" xfId="2" applyFont="1" applyFill="1" applyBorder="1" applyAlignment="1">
      <alignment horizontal="center" vertical="center"/>
    </xf>
    <xf numFmtId="0" fontId="6" fillId="0" borderId="8" xfId="2" applyFont="1" applyBorder="1" applyAlignment="1">
      <alignment horizontal="center" vertical="center"/>
    </xf>
    <xf numFmtId="0" fontId="6" fillId="0" borderId="26" xfId="2" applyFont="1" applyFill="1" applyBorder="1" applyAlignment="1">
      <alignment horizontal="center" vertical="center"/>
    </xf>
    <xf numFmtId="0" fontId="6" fillId="0" borderId="64" xfId="2" applyFont="1" applyFill="1" applyBorder="1" applyAlignment="1">
      <alignment horizontal="center" vertical="center"/>
    </xf>
    <xf numFmtId="2" fontId="18" fillId="0" borderId="1" xfId="0" applyNumberFormat="1" applyFont="1" applyFill="1" applyBorder="1" applyAlignment="1">
      <alignment horizontal="center" wrapText="1"/>
    </xf>
    <xf numFmtId="2" fontId="18" fillId="0" borderId="40" xfId="0" applyNumberFormat="1" applyFont="1" applyFill="1" applyBorder="1" applyAlignment="1">
      <alignment horizontal="center" wrapText="1"/>
    </xf>
    <xf numFmtId="2" fontId="18" fillId="0" borderId="1" xfId="0" applyNumberFormat="1" applyFont="1" applyFill="1" applyBorder="1" applyAlignment="1">
      <alignment horizontal="center"/>
    </xf>
    <xf numFmtId="0" fontId="3" fillId="6" borderId="12" xfId="3" applyFont="1" applyBorder="1" applyAlignment="1">
      <alignment horizontal="left" vertical="center"/>
    </xf>
    <xf numFmtId="0" fontId="3" fillId="6" borderId="13" xfId="3" applyFont="1" applyBorder="1" applyAlignment="1">
      <alignment horizontal="left" vertical="center"/>
    </xf>
    <xf numFmtId="0" fontId="14" fillId="0" borderId="32" xfId="15" applyBorder="1" applyAlignment="1" applyProtection="1">
      <alignment horizontal="left" vertical="center" wrapText="1"/>
      <protection locked="0"/>
    </xf>
    <xf numFmtId="0" fontId="14" fillId="0" borderId="34" xfId="15" applyBorder="1" applyAlignment="1" applyProtection="1">
      <alignment horizontal="left" vertical="center" wrapText="1"/>
      <protection locked="0"/>
    </xf>
    <xf numFmtId="0" fontId="13" fillId="19" borderId="27" xfId="3" applyFont="1" applyFill="1" applyBorder="1" applyAlignment="1">
      <alignment horizontal="left" vertical="center" wrapText="1"/>
    </xf>
    <xf numFmtId="0" fontId="13" fillId="19" borderId="29" xfId="3" applyFont="1" applyFill="1" applyBorder="1" applyAlignment="1">
      <alignment horizontal="left" vertical="center" wrapText="1"/>
    </xf>
    <xf numFmtId="0" fontId="13" fillId="19" borderId="30" xfId="3" applyFont="1" applyFill="1" applyBorder="1" applyAlignment="1">
      <alignment horizontal="left" vertical="center" wrapText="1"/>
    </xf>
    <xf numFmtId="0" fontId="13" fillId="19" borderId="31" xfId="3" applyFont="1" applyFill="1" applyBorder="1" applyAlignment="1">
      <alignment horizontal="left" vertical="center" wrapText="1"/>
    </xf>
    <xf numFmtId="0" fontId="13" fillId="19" borderId="32" xfId="3" applyFont="1" applyFill="1" applyBorder="1" applyAlignment="1">
      <alignment horizontal="left" vertical="center" wrapText="1"/>
    </xf>
    <xf numFmtId="0" fontId="13" fillId="19" borderId="34" xfId="3" applyFont="1" applyFill="1" applyBorder="1" applyAlignment="1">
      <alignment horizontal="left" vertical="center" wrapText="1"/>
    </xf>
    <xf numFmtId="0" fontId="13" fillId="19" borderId="27" xfId="3" applyFont="1" applyFill="1" applyBorder="1" applyAlignment="1" applyProtection="1">
      <alignment horizontal="left" vertical="center" wrapText="1"/>
    </xf>
    <xf numFmtId="0" fontId="13" fillId="19" borderId="29" xfId="3" applyFont="1" applyFill="1" applyBorder="1" applyAlignment="1" applyProtection="1">
      <alignment horizontal="left" vertical="center" wrapText="1"/>
    </xf>
    <xf numFmtId="0" fontId="13" fillId="19" borderId="32" xfId="3" applyFont="1" applyFill="1" applyBorder="1" applyAlignment="1" applyProtection="1">
      <alignment horizontal="left" vertical="center" wrapText="1"/>
    </xf>
    <xf numFmtId="0" fontId="13" fillId="19" borderId="34" xfId="3" applyFont="1" applyFill="1" applyBorder="1" applyAlignment="1" applyProtection="1">
      <alignment horizontal="left" vertical="center" wrapText="1"/>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46" xfId="0" applyFont="1" applyFill="1" applyBorder="1" applyAlignment="1">
      <alignment horizontal="center" vertical="center"/>
    </xf>
    <xf numFmtId="0" fontId="6" fillId="2" borderId="45" xfId="0" applyFont="1" applyFill="1" applyBorder="1" applyAlignment="1">
      <alignment horizontal="center" vertical="center"/>
    </xf>
    <xf numFmtId="0" fontId="28" fillId="20" borderId="27" xfId="1" applyNumberFormat="1" applyFont="1" applyFill="1" applyBorder="1" applyAlignment="1" applyProtection="1">
      <alignment horizontal="left" vertical="top" wrapText="1"/>
      <protection locked="0"/>
    </xf>
    <xf numFmtId="0" fontId="28" fillId="20" borderId="28" xfId="1" applyNumberFormat="1" applyFont="1" applyFill="1" applyBorder="1" applyAlignment="1" applyProtection="1">
      <alignment horizontal="left" vertical="top" wrapText="1"/>
      <protection locked="0"/>
    </xf>
    <xf numFmtId="0" fontId="28" fillId="20" borderId="29" xfId="1" applyNumberFormat="1" applyFont="1" applyFill="1" applyBorder="1" applyAlignment="1" applyProtection="1">
      <alignment horizontal="left" vertical="top" wrapText="1"/>
      <protection locked="0"/>
    </xf>
    <xf numFmtId="0" fontId="28" fillId="20" borderId="30" xfId="1" applyNumberFormat="1" applyFont="1" applyFill="1" applyBorder="1" applyAlignment="1" applyProtection="1">
      <alignment horizontal="left" vertical="top" wrapText="1"/>
      <protection locked="0"/>
    </xf>
    <xf numFmtId="0" fontId="28" fillId="20" borderId="0" xfId="1" applyNumberFormat="1" applyFont="1" applyFill="1" applyBorder="1" applyAlignment="1" applyProtection="1">
      <alignment horizontal="left" vertical="top" wrapText="1"/>
      <protection locked="0"/>
    </xf>
    <xf numFmtId="0" fontId="28" fillId="20" borderId="31" xfId="1" applyNumberFormat="1" applyFont="1" applyFill="1" applyBorder="1" applyAlignment="1" applyProtection="1">
      <alignment horizontal="left" vertical="top" wrapText="1"/>
      <protection locked="0"/>
    </xf>
    <xf numFmtId="0" fontId="28" fillId="20" borderId="32" xfId="1" applyNumberFormat="1" applyFont="1" applyFill="1" applyBorder="1" applyAlignment="1" applyProtection="1">
      <alignment horizontal="left" vertical="top" wrapText="1"/>
      <protection locked="0"/>
    </xf>
    <xf numFmtId="0" fontId="28" fillId="20" borderId="33" xfId="1" applyNumberFormat="1" applyFont="1" applyFill="1" applyBorder="1" applyAlignment="1" applyProtection="1">
      <alignment horizontal="left" vertical="top" wrapText="1"/>
      <protection locked="0"/>
    </xf>
    <xf numFmtId="0" fontId="28" fillId="20" borderId="34" xfId="1" applyNumberFormat="1" applyFont="1" applyFill="1" applyBorder="1" applyAlignment="1" applyProtection="1">
      <alignment horizontal="left" vertical="top" wrapText="1"/>
      <protection locked="0"/>
    </xf>
    <xf numFmtId="0" fontId="26" fillId="2" borderId="12" xfId="0" applyFont="1" applyFill="1" applyBorder="1" applyAlignment="1">
      <alignment horizontal="left"/>
    </xf>
    <xf numFmtId="0" fontId="26" fillId="2" borderId="63" xfId="0" applyFont="1" applyFill="1" applyBorder="1" applyAlignment="1">
      <alignment horizontal="left"/>
    </xf>
    <xf numFmtId="0" fontId="26" fillId="2" borderId="13" xfId="0" applyFont="1" applyFill="1" applyBorder="1" applyAlignment="1">
      <alignment horizontal="left"/>
    </xf>
    <xf numFmtId="0" fontId="38" fillId="6" borderId="12" xfId="3" applyFont="1" applyBorder="1" applyAlignment="1">
      <alignment horizontal="left" vertical="center"/>
    </xf>
    <xf numFmtId="0" fontId="38" fillId="6" borderId="13" xfId="3" applyFont="1" applyBorder="1" applyAlignment="1">
      <alignment horizontal="left" vertical="center"/>
    </xf>
    <xf numFmtId="0" fontId="17" fillId="14" borderId="27" xfId="3" applyFont="1" applyFill="1" applyBorder="1" applyAlignment="1" applyProtection="1">
      <alignment horizontal="left" vertical="top" wrapText="1"/>
    </xf>
    <xf numFmtId="0" fontId="17" fillId="14" borderId="28" xfId="3" applyFont="1" applyFill="1" applyBorder="1" applyAlignment="1" applyProtection="1">
      <alignment horizontal="left" vertical="top" wrapText="1"/>
    </xf>
    <xf numFmtId="0" fontId="17" fillId="14" borderId="29" xfId="3" applyFont="1" applyFill="1" applyBorder="1" applyAlignment="1" applyProtection="1">
      <alignment horizontal="left" vertical="top" wrapText="1"/>
    </xf>
    <xf numFmtId="0" fontId="17" fillId="14" borderId="30" xfId="3" applyFont="1" applyFill="1" applyBorder="1" applyAlignment="1" applyProtection="1">
      <alignment horizontal="left" vertical="top" wrapText="1"/>
    </xf>
    <xf numFmtId="0" fontId="17" fillId="14" borderId="0" xfId="3" applyFont="1" applyFill="1" applyBorder="1" applyAlignment="1" applyProtection="1">
      <alignment horizontal="left" vertical="top" wrapText="1"/>
    </xf>
    <xf numFmtId="0" fontId="17" fillId="14" borderId="31" xfId="3" applyFont="1" applyFill="1" applyBorder="1" applyAlignment="1" applyProtection="1">
      <alignment horizontal="left" vertical="top" wrapText="1"/>
    </xf>
    <xf numFmtId="0" fontId="17" fillId="14" borderId="32" xfId="3" applyFont="1" applyFill="1" applyBorder="1" applyAlignment="1" applyProtection="1">
      <alignment horizontal="left" vertical="top" wrapText="1"/>
    </xf>
    <xf numFmtId="0" fontId="17" fillId="14" borderId="33" xfId="3" applyFont="1" applyFill="1" applyBorder="1" applyAlignment="1" applyProtection="1">
      <alignment horizontal="left" vertical="top" wrapText="1"/>
    </xf>
    <xf numFmtId="0" fontId="17" fillId="14" borderId="34" xfId="3" applyFont="1" applyFill="1" applyBorder="1" applyAlignment="1" applyProtection="1">
      <alignment horizontal="left" vertical="top" wrapText="1"/>
    </xf>
    <xf numFmtId="0" fontId="48" fillId="3" borderId="9" xfId="0" applyFont="1" applyFill="1" applyBorder="1" applyAlignment="1">
      <alignment horizontal="center" vertical="top" wrapText="1"/>
    </xf>
    <xf numFmtId="0" fontId="16" fillId="0" borderId="0" xfId="0" applyFont="1" applyFill="1" applyBorder="1" applyAlignment="1">
      <alignment horizontal="center"/>
    </xf>
    <xf numFmtId="0" fontId="3" fillId="6" borderId="12" xfId="3" applyBorder="1" applyAlignment="1">
      <alignment horizontal="left" vertical="center"/>
    </xf>
    <xf numFmtId="0" fontId="3" fillId="6" borderId="63" xfId="3" applyBorder="1" applyAlignment="1">
      <alignment horizontal="left" vertical="center"/>
    </xf>
    <xf numFmtId="0" fontId="3" fillId="6" borderId="13" xfId="3" applyBorder="1" applyAlignment="1">
      <alignment horizontal="left" vertical="center"/>
    </xf>
    <xf numFmtId="0" fontId="4" fillId="20" borderId="27" xfId="1" applyFont="1" applyFill="1" applyBorder="1" applyAlignment="1" applyProtection="1">
      <alignment horizontal="center"/>
      <protection locked="0"/>
    </xf>
    <xf numFmtId="0" fontId="4" fillId="20" borderId="28" xfId="1" applyFont="1" applyFill="1" applyBorder="1" applyAlignment="1" applyProtection="1">
      <alignment horizontal="center"/>
      <protection locked="0"/>
    </xf>
    <xf numFmtId="0" fontId="4" fillId="20" borderId="29" xfId="1" applyFont="1" applyFill="1" applyBorder="1" applyAlignment="1" applyProtection="1">
      <alignment horizontal="center"/>
      <protection locked="0"/>
    </xf>
    <xf numFmtId="0" fontId="4" fillId="20" borderId="30" xfId="1" applyFont="1" applyFill="1" applyBorder="1" applyAlignment="1" applyProtection="1">
      <alignment horizontal="center"/>
      <protection locked="0"/>
    </xf>
    <xf numFmtId="0" fontId="4" fillId="20" borderId="0" xfId="1" applyFont="1" applyFill="1" applyBorder="1" applyAlignment="1" applyProtection="1">
      <alignment horizontal="center"/>
      <protection locked="0"/>
    </xf>
    <xf numFmtId="0" fontId="4" fillId="20" borderId="31" xfId="1" applyFont="1" applyFill="1" applyBorder="1" applyAlignment="1" applyProtection="1">
      <alignment horizontal="center"/>
      <protection locked="0"/>
    </xf>
    <xf numFmtId="0" fontId="4" fillId="20" borderId="32" xfId="1" applyFont="1" applyFill="1" applyBorder="1" applyAlignment="1" applyProtection="1">
      <alignment horizontal="center"/>
      <protection locked="0"/>
    </xf>
    <xf numFmtId="0" fontId="4" fillId="20" borderId="33" xfId="1" applyFont="1" applyFill="1" applyBorder="1" applyAlignment="1" applyProtection="1">
      <alignment horizontal="center"/>
      <protection locked="0"/>
    </xf>
    <xf numFmtId="0" fontId="4" fillId="20" borderId="34" xfId="1" applyFont="1" applyFill="1" applyBorder="1" applyAlignment="1" applyProtection="1">
      <alignment horizontal="center"/>
      <protection locked="0"/>
    </xf>
    <xf numFmtId="0" fontId="59" fillId="6" borderId="12" xfId="3" applyFont="1" applyBorder="1" applyAlignment="1">
      <alignment horizontal="left" vertical="center"/>
    </xf>
    <xf numFmtId="0" fontId="59" fillId="6" borderId="13" xfId="3" applyFont="1" applyBorder="1" applyAlignment="1">
      <alignment horizontal="left" vertical="center"/>
    </xf>
    <xf numFmtId="0" fontId="20" fillId="3" borderId="94" xfId="0" applyFont="1" applyFill="1" applyBorder="1" applyAlignment="1">
      <alignment horizontal="left" vertical="center" wrapText="1"/>
    </xf>
    <xf numFmtId="0" fontId="20" fillId="3" borderId="93" xfId="0" applyFont="1" applyFill="1" applyBorder="1" applyAlignment="1">
      <alignment horizontal="left" vertical="center" wrapText="1"/>
    </xf>
    <xf numFmtId="0" fontId="18" fillId="20" borderId="1" xfId="0" applyFont="1" applyFill="1" applyBorder="1" applyAlignment="1" applyProtection="1">
      <alignment horizontal="left" vertical="top" wrapText="1"/>
      <protection locked="0"/>
    </xf>
    <xf numFmtId="0" fontId="18" fillId="20" borderId="18" xfId="0" applyFont="1" applyFill="1" applyBorder="1" applyAlignment="1" applyProtection="1">
      <alignment horizontal="left" vertical="top" wrapText="1"/>
      <protection locked="0"/>
    </xf>
    <xf numFmtId="0" fontId="18" fillId="20" borderId="20" xfId="0" applyFont="1" applyFill="1" applyBorder="1" applyAlignment="1" applyProtection="1">
      <alignment horizontal="left" vertical="top" wrapText="1"/>
      <protection locked="0"/>
    </xf>
    <xf numFmtId="0" fontId="18" fillId="20" borderId="21" xfId="0" applyFont="1" applyFill="1" applyBorder="1" applyAlignment="1" applyProtection="1">
      <alignment horizontal="left" vertical="top" wrapText="1"/>
      <protection locked="0"/>
    </xf>
    <xf numFmtId="0" fontId="18" fillId="20" borderId="8" xfId="0" applyFont="1" applyFill="1" applyBorder="1" applyAlignment="1" applyProtection="1">
      <alignment horizontal="left" vertical="top" wrapText="1"/>
      <protection locked="0"/>
    </xf>
    <xf numFmtId="0" fontId="18" fillId="20" borderId="64" xfId="0" applyFont="1" applyFill="1" applyBorder="1" applyAlignment="1" applyProtection="1">
      <alignment horizontal="left" vertical="top" wrapText="1"/>
      <protection locked="0"/>
    </xf>
    <xf numFmtId="0" fontId="20" fillId="3" borderId="92" xfId="0" applyFont="1" applyFill="1" applyBorder="1" applyAlignment="1">
      <alignment horizontal="left" vertical="center" wrapText="1"/>
    </xf>
    <xf numFmtId="0" fontId="14" fillId="0" borderId="0" xfId="15" applyAlignment="1" applyProtection="1">
      <alignment horizontal="left"/>
      <protection locked="0"/>
    </xf>
    <xf numFmtId="167" fontId="28" fillId="3" borderId="31" xfId="0" applyNumberFormat="1" applyFont="1" applyFill="1" applyBorder="1" applyAlignment="1" applyProtection="1">
      <alignment horizontal="center" vertical="center"/>
    </xf>
    <xf numFmtId="167" fontId="44" fillId="17" borderId="3" xfId="19" applyNumberFormat="1" applyFont="1" applyFill="1" applyBorder="1" applyAlignment="1">
      <alignment horizontal="center"/>
    </xf>
    <xf numFmtId="167" fontId="44" fillId="17" borderId="8" xfId="19" applyNumberFormat="1" applyFont="1" applyFill="1" applyBorder="1" applyAlignment="1">
      <alignment horizontal="center"/>
    </xf>
    <xf numFmtId="14" fontId="5" fillId="0" borderId="86" xfId="2" applyNumberFormat="1" applyFont="1" applyBorder="1" applyAlignment="1">
      <alignment horizontal="left" vertical="top"/>
    </xf>
    <xf numFmtId="14" fontId="5" fillId="0" borderId="87" xfId="2" applyNumberFormat="1" applyFont="1" applyBorder="1" applyAlignment="1">
      <alignment horizontal="left" vertical="top"/>
    </xf>
    <xf numFmtId="14" fontId="5" fillId="0" borderId="88" xfId="2" applyNumberFormat="1" applyFont="1" applyBorder="1" applyAlignment="1">
      <alignment horizontal="left" vertical="top"/>
    </xf>
    <xf numFmtId="0" fontId="5" fillId="0" borderId="86" xfId="2" applyNumberFormat="1" applyFont="1" applyBorder="1" applyAlignment="1">
      <alignment horizontal="left" vertical="top"/>
    </xf>
    <xf numFmtId="0" fontId="5" fillId="0" borderId="87" xfId="2" applyNumberFormat="1" applyFont="1" applyBorder="1" applyAlignment="1">
      <alignment horizontal="left" vertical="top"/>
    </xf>
    <xf numFmtId="0" fontId="5" fillId="0" borderId="88" xfId="2" applyNumberFormat="1" applyFont="1" applyBorder="1" applyAlignment="1">
      <alignment horizontal="left" vertical="top"/>
    </xf>
    <xf numFmtId="14" fontId="5" fillId="0" borderId="89" xfId="2" applyNumberFormat="1" applyFont="1" applyBorder="1" applyAlignment="1">
      <alignment horizontal="left" vertical="top"/>
    </xf>
    <xf numFmtId="14" fontId="5" fillId="0" borderId="90" xfId="2" applyNumberFormat="1" applyFont="1" applyBorder="1" applyAlignment="1">
      <alignment horizontal="left" vertical="top"/>
    </xf>
    <xf numFmtId="14" fontId="5" fillId="0" borderId="91" xfId="2" applyNumberFormat="1" applyFont="1" applyBorder="1" applyAlignment="1">
      <alignment horizontal="left" vertical="top"/>
    </xf>
    <xf numFmtId="0" fontId="28" fillId="3" borderId="31" xfId="0" applyNumberFormat="1" applyFont="1" applyFill="1" applyBorder="1" applyAlignment="1" applyProtection="1">
      <alignment horizontal="center" vertical="center"/>
    </xf>
    <xf numFmtId="0" fontId="5" fillId="0" borderId="86" xfId="2" applyNumberFormat="1" applyFont="1" applyBorder="1" applyAlignment="1">
      <alignment horizontal="left" vertical="center" wrapText="1"/>
    </xf>
    <xf numFmtId="0" fontId="5" fillId="0" borderId="87" xfId="2" applyNumberFormat="1" applyFont="1" applyBorder="1" applyAlignment="1">
      <alignment horizontal="left" vertical="center" wrapText="1"/>
    </xf>
    <xf numFmtId="0" fontId="5" fillId="0" borderId="88" xfId="2" applyNumberFormat="1" applyFont="1" applyBorder="1" applyAlignment="1">
      <alignment horizontal="left" vertical="center" wrapText="1"/>
    </xf>
    <xf numFmtId="0" fontId="17" fillId="6" borderId="27" xfId="3" applyFont="1" applyBorder="1" applyAlignment="1">
      <alignment horizontal="left" vertical="center"/>
    </xf>
    <xf numFmtId="0" fontId="17" fillId="6" borderId="28" xfId="3" applyFont="1" applyBorder="1" applyAlignment="1">
      <alignment horizontal="left" vertical="center"/>
    </xf>
    <xf numFmtId="0" fontId="17" fillId="6" borderId="29" xfId="3" applyFont="1" applyBorder="1" applyAlignment="1">
      <alignment horizontal="left" vertical="center"/>
    </xf>
    <xf numFmtId="0" fontId="5" fillId="0" borderId="115" xfId="2" applyFont="1" applyBorder="1" applyAlignment="1">
      <alignment horizontal="left" wrapText="1"/>
    </xf>
    <xf numFmtId="0" fontId="5" fillId="0" borderId="116" xfId="2" applyFont="1" applyBorder="1" applyAlignment="1">
      <alignment horizontal="left" wrapText="1"/>
    </xf>
    <xf numFmtId="0" fontId="5" fillId="0" borderId="117" xfId="2" applyFont="1" applyBorder="1" applyAlignment="1">
      <alignment horizontal="left" wrapText="1"/>
    </xf>
    <xf numFmtId="0" fontId="28" fillId="3" borderId="0" xfId="0" applyFont="1" applyFill="1" applyBorder="1" applyAlignment="1">
      <alignment horizontal="left" wrapText="1"/>
    </xf>
    <xf numFmtId="0" fontId="28" fillId="3" borderId="31" xfId="0" applyFont="1" applyFill="1" applyBorder="1" applyAlignment="1">
      <alignment horizontal="left" wrapText="1"/>
    </xf>
    <xf numFmtId="167" fontId="28" fillId="3" borderId="34" xfId="0" applyNumberFormat="1" applyFont="1" applyFill="1" applyBorder="1" applyAlignment="1" applyProtection="1">
      <alignment horizontal="center" vertical="center"/>
    </xf>
    <xf numFmtId="167" fontId="44" fillId="17" borderId="112" xfId="19" applyNumberFormat="1" applyFont="1" applyFill="1" applyBorder="1" applyAlignment="1">
      <alignment horizontal="center"/>
    </xf>
    <xf numFmtId="0" fontId="26" fillId="3" borderId="0" xfId="0" applyFont="1" applyFill="1" applyBorder="1" applyAlignment="1">
      <alignment horizontal="center"/>
    </xf>
    <xf numFmtId="0" fontId="26" fillId="3" borderId="0" xfId="0" applyFont="1" applyFill="1" applyBorder="1" applyAlignment="1">
      <alignment horizontal="center" wrapText="1"/>
    </xf>
    <xf numFmtId="0" fontId="26" fillId="3" borderId="31" xfId="0" applyFont="1" applyFill="1" applyBorder="1" applyAlignment="1">
      <alignment horizontal="center"/>
    </xf>
    <xf numFmtId="14" fontId="5" fillId="3" borderId="89" xfId="2" applyNumberFormat="1" applyFont="1" applyFill="1" applyBorder="1" applyAlignment="1">
      <alignment horizontal="left" vertical="top"/>
    </xf>
    <xf numFmtId="14" fontId="5" fillId="3" borderId="91" xfId="2" applyNumberFormat="1" applyFont="1" applyFill="1" applyBorder="1" applyAlignment="1">
      <alignment horizontal="left" vertical="top"/>
    </xf>
    <xf numFmtId="0" fontId="26" fillId="2" borderId="12" xfId="0" applyFont="1" applyFill="1" applyBorder="1" applyAlignment="1">
      <alignment horizontal="left" vertical="center"/>
    </xf>
    <xf numFmtId="0" fontId="26" fillId="2" borderId="63" xfId="0" applyFont="1" applyFill="1" applyBorder="1" applyAlignment="1">
      <alignment horizontal="left" vertical="center"/>
    </xf>
    <xf numFmtId="0" fontId="26" fillId="2" borderId="13" xfId="0" applyFont="1" applyFill="1" applyBorder="1" applyAlignment="1">
      <alignment horizontal="left" vertical="center"/>
    </xf>
    <xf numFmtId="0" fontId="48" fillId="3" borderId="30" xfId="0" applyFont="1" applyFill="1" applyBorder="1" applyAlignment="1">
      <alignment horizontal="left" vertical="center" wrapText="1"/>
    </xf>
    <xf numFmtId="0" fontId="48" fillId="3" borderId="0" xfId="0" applyFont="1" applyFill="1" applyBorder="1" applyAlignment="1">
      <alignment horizontal="left" vertical="center" wrapText="1"/>
    </xf>
    <xf numFmtId="0" fontId="48" fillId="3" borderId="31" xfId="0" applyFont="1" applyFill="1" applyBorder="1" applyAlignment="1">
      <alignment horizontal="left" vertical="center" wrapText="1"/>
    </xf>
    <xf numFmtId="0" fontId="4" fillId="3" borderId="30" xfId="0" applyFont="1" applyFill="1" applyBorder="1" applyAlignment="1">
      <alignment horizontal="left" vertical="top"/>
    </xf>
    <xf numFmtId="0" fontId="4" fillId="3" borderId="0" xfId="0" applyFont="1" applyFill="1" applyBorder="1" applyAlignment="1">
      <alignment horizontal="left" vertical="top"/>
    </xf>
    <xf numFmtId="0" fontId="4" fillId="3" borderId="31" xfId="0" applyFont="1" applyFill="1" applyBorder="1" applyAlignment="1">
      <alignment horizontal="left" vertical="top"/>
    </xf>
    <xf numFmtId="0" fontId="4" fillId="3" borderId="30"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0" fontId="4" fillId="3" borderId="33" xfId="0" applyFont="1" applyFill="1" applyBorder="1" applyAlignment="1">
      <alignment horizontal="left" vertical="top" wrapText="1"/>
    </xf>
    <xf numFmtId="0" fontId="4" fillId="3" borderId="34" xfId="0" applyFont="1" applyFill="1" applyBorder="1" applyAlignment="1">
      <alignment horizontal="left" vertical="top" wrapText="1"/>
    </xf>
    <xf numFmtId="0" fontId="17" fillId="6" borderId="12" xfId="3" applyFont="1" applyBorder="1" applyAlignment="1">
      <alignment horizontal="left" vertical="center"/>
    </xf>
    <xf numFmtId="0" fontId="17" fillId="6" borderId="63" xfId="3" applyFont="1" applyBorder="1" applyAlignment="1">
      <alignment horizontal="left" vertical="center"/>
    </xf>
    <xf numFmtId="0" fontId="17" fillId="6" borderId="13" xfId="3" applyFont="1" applyBorder="1" applyAlignment="1">
      <alignment horizontal="left" vertical="center"/>
    </xf>
    <xf numFmtId="0" fontId="5" fillId="3" borderId="86" xfId="2" applyNumberFormat="1" applyFont="1" applyFill="1" applyBorder="1" applyAlignment="1">
      <alignment horizontal="left" vertical="center" wrapText="1"/>
    </xf>
    <xf numFmtId="0" fontId="5" fillId="3" borderId="88" xfId="2" applyNumberFormat="1" applyFont="1" applyFill="1" applyBorder="1" applyAlignment="1">
      <alignment horizontal="left" vertical="center" wrapText="1"/>
    </xf>
    <xf numFmtId="0" fontId="5" fillId="3" borderId="115" xfId="2" applyFont="1" applyFill="1" applyBorder="1" applyAlignment="1">
      <alignment horizontal="left" vertical="center" wrapText="1"/>
    </xf>
    <xf numFmtId="0" fontId="5" fillId="3" borderId="117" xfId="2" applyFont="1" applyFill="1" applyBorder="1" applyAlignment="1">
      <alignment horizontal="left" vertical="center" wrapText="1"/>
    </xf>
    <xf numFmtId="0" fontId="5" fillId="3" borderId="86" xfId="2" applyNumberFormat="1" applyFont="1" applyFill="1" applyBorder="1" applyAlignment="1">
      <alignment horizontal="left" vertical="top"/>
    </xf>
    <xf numFmtId="0" fontId="5" fillId="3" borderId="88" xfId="2" applyNumberFormat="1" applyFont="1" applyFill="1" applyBorder="1" applyAlignment="1">
      <alignment horizontal="left" vertical="top"/>
    </xf>
    <xf numFmtId="14" fontId="5" fillId="3" borderId="86" xfId="2" applyNumberFormat="1" applyFont="1" applyFill="1" applyBorder="1" applyAlignment="1">
      <alignment horizontal="left" vertical="top"/>
    </xf>
    <xf numFmtId="14" fontId="5" fillId="3" borderId="88" xfId="2" applyNumberFormat="1" applyFont="1" applyFill="1" applyBorder="1" applyAlignment="1">
      <alignment horizontal="left" vertical="top"/>
    </xf>
    <xf numFmtId="0" fontId="47" fillId="14" borderId="43" xfId="3" applyFont="1" applyFill="1" applyBorder="1" applyAlignment="1" applyProtection="1">
      <alignment horizontal="left" vertical="center" wrapText="1"/>
    </xf>
    <xf numFmtId="0" fontId="47" fillId="14" borderId="57" xfId="3" applyFont="1" applyFill="1" applyBorder="1" applyAlignment="1" applyProtection="1">
      <alignment horizontal="left" vertical="center" wrapText="1"/>
    </xf>
    <xf numFmtId="0" fontId="47" fillId="14" borderId="44" xfId="3" applyFont="1" applyFill="1" applyBorder="1" applyAlignment="1" applyProtection="1">
      <alignment horizontal="left" vertical="center" wrapText="1"/>
    </xf>
    <xf numFmtId="0" fontId="47" fillId="14" borderId="26" xfId="3" applyFont="1" applyFill="1" applyBorder="1" applyAlignment="1" applyProtection="1">
      <alignment horizontal="left" vertical="center" wrapText="1"/>
    </xf>
    <xf numFmtId="0" fontId="47" fillId="14" borderId="8" xfId="3" applyFont="1" applyFill="1" applyBorder="1" applyAlignment="1" applyProtection="1">
      <alignment horizontal="left" vertical="center" wrapText="1"/>
    </xf>
    <xf numFmtId="0" fontId="47" fillId="14" borderId="64" xfId="3" applyFont="1" applyFill="1" applyBorder="1" applyAlignment="1" applyProtection="1">
      <alignment horizontal="left" vertical="center" wrapText="1"/>
    </xf>
    <xf numFmtId="0" fontId="47" fillId="14" borderId="19" xfId="3" applyFont="1" applyFill="1" applyBorder="1" applyAlignment="1" applyProtection="1">
      <alignment horizontal="left" vertical="center" wrapText="1"/>
    </xf>
    <xf numFmtId="0" fontId="47" fillId="14" borderId="20" xfId="3" applyFont="1" applyFill="1" applyBorder="1" applyAlignment="1" applyProtection="1">
      <alignment horizontal="left" vertical="center" wrapText="1"/>
    </xf>
    <xf numFmtId="0" fontId="47" fillId="14" borderId="21" xfId="3" applyFont="1" applyFill="1" applyBorder="1" applyAlignment="1" applyProtection="1">
      <alignment horizontal="left" vertical="center" wrapText="1"/>
    </xf>
    <xf numFmtId="0" fontId="55" fillId="0" borderId="14" xfId="2" applyFont="1" applyBorder="1" applyAlignment="1">
      <alignment horizontal="center" vertical="center"/>
    </xf>
    <xf numFmtId="0" fontId="55" fillId="0" borderId="97" xfId="2" applyFont="1" applyBorder="1" applyAlignment="1">
      <alignment horizontal="center" vertical="center"/>
    </xf>
    <xf numFmtId="0" fontId="54" fillId="0" borderId="100" xfId="2" applyFont="1" applyBorder="1" applyAlignment="1">
      <alignment horizontal="left"/>
    </xf>
    <xf numFmtId="0" fontId="54" fillId="0" borderId="98" xfId="2" applyFont="1" applyBorder="1" applyAlignment="1">
      <alignment horizontal="left"/>
    </xf>
    <xf numFmtId="0" fontId="54" fillId="0" borderId="93" xfId="2" applyFont="1" applyBorder="1" applyAlignment="1">
      <alignment horizontal="left"/>
    </xf>
    <xf numFmtId="0" fontId="54" fillId="0" borderId="101" xfId="2" applyFont="1" applyBorder="1" applyAlignment="1">
      <alignment horizontal="left"/>
    </xf>
    <xf numFmtId="0" fontId="54" fillId="0" borderId="94" xfId="2" applyFont="1" applyBorder="1" applyAlignment="1">
      <alignment horizontal="left" vertical="top"/>
    </xf>
    <xf numFmtId="0" fontId="54" fillId="0" borderId="99" xfId="2" applyFont="1" applyBorder="1" applyAlignment="1">
      <alignment horizontal="left" vertical="top"/>
    </xf>
    <xf numFmtId="14" fontId="52" fillId="3" borderId="89" xfId="2" applyNumberFormat="1" applyFont="1" applyFill="1" applyBorder="1" applyAlignment="1">
      <alignment horizontal="left" vertical="top"/>
    </xf>
    <xf numFmtId="14" fontId="52" fillId="3" borderId="91" xfId="2" applyNumberFormat="1" applyFont="1" applyFill="1" applyBorder="1" applyAlignment="1">
      <alignment horizontal="left" vertical="top"/>
    </xf>
    <xf numFmtId="0" fontId="25" fillId="6" borderId="12" xfId="3" applyFont="1" applyBorder="1" applyAlignment="1">
      <alignment horizontal="left" vertical="center"/>
    </xf>
    <xf numFmtId="0" fontId="25" fillId="6" borderId="63" xfId="3" applyFont="1" applyBorder="1" applyAlignment="1">
      <alignment horizontal="left" vertical="center"/>
    </xf>
    <xf numFmtId="0" fontId="25" fillId="6" borderId="13" xfId="3" applyFont="1" applyBorder="1" applyAlignment="1">
      <alignment horizontal="left" vertical="center"/>
    </xf>
    <xf numFmtId="0" fontId="52" fillId="3" borderId="86" xfId="2" applyNumberFormat="1" applyFont="1" applyFill="1" applyBorder="1" applyAlignment="1">
      <alignment horizontal="left" vertical="center" wrapText="1"/>
    </xf>
    <xf numFmtId="0" fontId="52" fillId="3" borderId="88" xfId="2" applyNumberFormat="1" applyFont="1" applyFill="1" applyBorder="1" applyAlignment="1">
      <alignment horizontal="left" vertical="center" wrapText="1"/>
    </xf>
    <xf numFmtId="0" fontId="52" fillId="3" borderId="115" xfId="2" applyFont="1" applyFill="1" applyBorder="1" applyAlignment="1">
      <alignment horizontal="left" vertical="center" wrapText="1"/>
    </xf>
    <xf numFmtId="0" fontId="52" fillId="3" borderId="117" xfId="2" applyFont="1" applyFill="1" applyBorder="1" applyAlignment="1">
      <alignment horizontal="left" vertical="center" wrapText="1"/>
    </xf>
    <xf numFmtId="0" fontId="52" fillId="3" borderId="86" xfId="2" applyNumberFormat="1" applyFont="1" applyFill="1" applyBorder="1" applyAlignment="1">
      <alignment horizontal="left" vertical="top"/>
    </xf>
    <xf numFmtId="0" fontId="52" fillId="3" borderId="88" xfId="2" applyNumberFormat="1" applyFont="1" applyFill="1" applyBorder="1" applyAlignment="1">
      <alignment horizontal="left" vertical="top"/>
    </xf>
    <xf numFmtId="14" fontId="52" fillId="3" borderId="86" xfId="2" applyNumberFormat="1" applyFont="1" applyFill="1" applyBorder="1" applyAlignment="1">
      <alignment horizontal="left" vertical="top"/>
    </xf>
    <xf numFmtId="14" fontId="52" fillId="3" borderId="88" xfId="2" applyNumberFormat="1" applyFont="1" applyFill="1" applyBorder="1" applyAlignment="1">
      <alignment horizontal="left" vertical="top"/>
    </xf>
    <xf numFmtId="0" fontId="20" fillId="3" borderId="18"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xf>
    <xf numFmtId="0" fontId="20" fillId="3" borderId="5" xfId="0" applyFont="1" applyFill="1" applyBorder="1" applyAlignment="1">
      <alignment horizontal="center"/>
    </xf>
    <xf numFmtId="0" fontId="20" fillId="3" borderId="4" xfId="0" applyFont="1" applyFill="1" applyBorder="1" applyAlignment="1">
      <alignment horizontal="center"/>
    </xf>
    <xf numFmtId="0" fontId="20" fillId="3" borderId="22" xfId="0" applyFont="1" applyFill="1" applyBorder="1" applyAlignment="1">
      <alignment horizontal="center"/>
    </xf>
    <xf numFmtId="0" fontId="57" fillId="3" borderId="0" xfId="15" applyFont="1" applyFill="1" applyAlignment="1" applyProtection="1">
      <alignment horizontal="left"/>
      <protection locked="0"/>
    </xf>
    <xf numFmtId="0" fontId="51" fillId="3" borderId="0" xfId="0" applyFont="1" applyFill="1" applyAlignment="1">
      <alignment horizontal="center" vertical="top" wrapText="1"/>
    </xf>
  </cellXfs>
  <cellStyles count="20">
    <cellStyle name="40% - Accent1" xfId="1" builtinId="31"/>
    <cellStyle name="60% - Accent2" xfId="17" builtinId="36"/>
    <cellStyle name="Auto Populated Cells" xfId="4"/>
    <cellStyle name="Calculation 2" xfId="5"/>
    <cellStyle name="Conditional Cell" xfId="6"/>
    <cellStyle name="Explanatory Text 2" xfId="7"/>
    <cellStyle name="Explanatory Text 3" xfId="16"/>
    <cellStyle name="Fixed Values" xfId="8"/>
    <cellStyle name="Heading 4 2" xfId="3"/>
    <cellStyle name="Hyperlink" xfId="15" builtinId="8"/>
    <cellStyle name="Input 2" xfId="9"/>
    <cellStyle name="Input 3" xfId="14"/>
    <cellStyle name="Normal" xfId="0" builtinId="0"/>
    <cellStyle name="Normal 2" xfId="2"/>
    <cellStyle name="Normal 4" xfId="18"/>
    <cellStyle name="Output 2" xfId="10"/>
    <cellStyle name="Percent" xfId="19" builtinId="5"/>
    <cellStyle name="Revision Needed" xfId="11"/>
    <cellStyle name="Tab Header" xfId="12"/>
    <cellStyle name="Table Header" xfId="13"/>
  </cellStyles>
  <dxfs count="57">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fgColor auto="1"/>
          <bgColor theme="0"/>
        </patternFill>
      </fill>
    </dxf>
    <dxf>
      <fill>
        <patternFill patternType="lightUp">
          <fgColor auto="1"/>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s>
  <tableStyles count="0" defaultTableStyle="TableStyleMedium9" defaultPivotStyle="PivotStyleLight16"/>
  <colors>
    <mruColors>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0cba989ed87d295c4861dfb40c244706&amp;node=pt10.3.430&amp;rgn=div5" TargetMode="External"/><Relationship Id="rId1" Type="http://schemas.openxmlformats.org/officeDocument/2006/relationships/hyperlink" Target="http://www.energy.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9"/>
  <sheetViews>
    <sheetView showGridLines="0" tabSelected="1" zoomScale="80" zoomScaleNormal="80" workbookViewId="0">
      <selection activeCell="B11" sqref="B11:C11"/>
    </sheetView>
  </sheetViews>
  <sheetFormatPr defaultColWidth="9.140625" defaultRowHeight="16.5" x14ac:dyDescent="0.3"/>
  <cols>
    <col min="1" max="1" width="4.85546875" style="130" customWidth="1"/>
    <col min="2" max="2" width="36.7109375" style="130" customWidth="1"/>
    <col min="3" max="3" width="148.85546875" style="130" customWidth="1"/>
    <col min="4" max="4" width="4.42578125" style="130" customWidth="1"/>
    <col min="5" max="5" width="4.140625" style="130" customWidth="1"/>
    <col min="6" max="6" width="25.7109375" style="130" customWidth="1"/>
    <col min="7" max="16384" width="9.140625" style="130"/>
  </cols>
  <sheetData>
    <row r="1" spans="2:6" ht="17.25" thickBot="1" x14ac:dyDescent="0.35">
      <c r="E1" s="253"/>
    </row>
    <row r="2" spans="2:6" ht="18" thickBot="1" x14ac:dyDescent="0.35">
      <c r="B2" s="620" t="str">
        <f>'Version Control'!$B$2</f>
        <v>Title Block</v>
      </c>
      <c r="C2" s="621"/>
      <c r="E2" s="253"/>
    </row>
    <row r="3" spans="2:6" s="131" customFormat="1" x14ac:dyDescent="0.3">
      <c r="B3" s="587" t="str">
        <f>'Version Control'!$B$3</f>
        <v>Test Report Template Name:</v>
      </c>
      <c r="C3" s="588" t="str">
        <f>'Version Control'!$C$3</f>
        <v xml:space="preserve">Residential Clothes Washer J2  </v>
      </c>
      <c r="E3" s="254"/>
    </row>
    <row r="4" spans="2:6" s="131" customFormat="1" x14ac:dyDescent="0.3">
      <c r="B4" s="589" t="str">
        <f>'Version Control'!$B$4</f>
        <v>Version Number:</v>
      </c>
      <c r="C4" s="590" t="str">
        <f>'Version Control'!$C$4</f>
        <v>v1.2</v>
      </c>
      <c r="E4" s="254"/>
    </row>
    <row r="5" spans="2:6" s="131" customFormat="1" x14ac:dyDescent="0.3">
      <c r="B5" s="591" t="str">
        <f>'Version Control'!$B$5</f>
        <v xml:space="preserve">Latest Template Revision: </v>
      </c>
      <c r="C5" s="592">
        <f>'Version Control'!$C$5</f>
        <v>42062</v>
      </c>
      <c r="E5" s="254"/>
    </row>
    <row r="6" spans="2:6" s="131" customFormat="1" x14ac:dyDescent="0.3">
      <c r="B6" s="591" t="str">
        <f>'Version Control'!$B$6</f>
        <v>Tab Name:</v>
      </c>
      <c r="C6" s="590" t="str">
        <f ca="1">MID(CELL("filename",B1), FIND("]", CELL("filename", B1))+ 1, 255)</f>
        <v>Instructions</v>
      </c>
      <c r="E6" s="254"/>
    </row>
    <row r="7" spans="2:6" ht="17.25" thickBot="1" x14ac:dyDescent="0.35">
      <c r="B7" s="597" t="str">
        <f>'Version Control'!$B$7</f>
        <v>File Name:</v>
      </c>
      <c r="C7" s="598" t="str">
        <f ca="1">'Version Control'!$C$7</f>
        <v>Residential Clothes Washer J2 - v1 2.xlsx</v>
      </c>
      <c r="E7" s="255"/>
      <c r="F7" s="131"/>
    </row>
    <row r="8" spans="2:6" x14ac:dyDescent="0.3">
      <c r="E8" s="255"/>
      <c r="F8" s="131"/>
    </row>
    <row r="9" spans="2:6" ht="17.25" thickBot="1" x14ac:dyDescent="0.35">
      <c r="E9" s="255"/>
      <c r="F9" s="131"/>
    </row>
    <row r="10" spans="2:6" ht="14.25" customHeight="1" thickBot="1" x14ac:dyDescent="0.35">
      <c r="B10" s="172" t="s">
        <v>166</v>
      </c>
      <c r="C10" s="469"/>
      <c r="E10" s="255"/>
      <c r="F10" s="131"/>
    </row>
    <row r="11" spans="2:6" ht="17.25" thickBot="1" x14ac:dyDescent="0.35">
      <c r="B11" s="622" t="s">
        <v>257</v>
      </c>
      <c r="C11" s="623"/>
      <c r="E11" s="255"/>
      <c r="F11" s="131"/>
    </row>
    <row r="12" spans="2:6" ht="17.25" thickBot="1" x14ac:dyDescent="0.35">
      <c r="E12" s="255"/>
      <c r="F12" s="131"/>
    </row>
    <row r="13" spans="2:6" ht="18" thickBot="1" x14ac:dyDescent="0.35">
      <c r="B13" s="172" t="s">
        <v>167</v>
      </c>
      <c r="C13" s="469"/>
      <c r="E13" s="255"/>
      <c r="F13" s="131"/>
    </row>
    <row r="14" spans="2:6" ht="17.25" x14ac:dyDescent="0.3">
      <c r="B14" s="470" t="s">
        <v>168</v>
      </c>
      <c r="C14" s="471" t="s">
        <v>169</v>
      </c>
      <c r="E14" s="255"/>
      <c r="F14" s="131"/>
    </row>
    <row r="15" spans="2:6" x14ac:dyDescent="0.3">
      <c r="B15" s="179" t="s">
        <v>190</v>
      </c>
      <c r="C15" s="180" t="s">
        <v>260</v>
      </c>
      <c r="D15" s="131"/>
      <c r="E15" s="255"/>
      <c r="F15" s="131"/>
    </row>
    <row r="16" spans="2:6" x14ac:dyDescent="0.3">
      <c r="B16" s="173" t="s">
        <v>187</v>
      </c>
      <c r="C16" s="174" t="s">
        <v>261</v>
      </c>
      <c r="D16" s="131"/>
      <c r="E16" s="255"/>
      <c r="F16" s="131"/>
    </row>
    <row r="17" spans="2:6" x14ac:dyDescent="0.3">
      <c r="B17" s="173" t="s">
        <v>184</v>
      </c>
      <c r="C17" s="174" t="s">
        <v>259</v>
      </c>
      <c r="D17" s="131"/>
      <c r="E17" s="255"/>
      <c r="F17" s="131"/>
    </row>
    <row r="18" spans="2:6" x14ac:dyDescent="0.3">
      <c r="B18" s="175" t="s">
        <v>149</v>
      </c>
      <c r="C18" s="176" t="s">
        <v>262</v>
      </c>
      <c r="D18" s="131"/>
      <c r="E18" s="255"/>
      <c r="F18" s="131"/>
    </row>
    <row r="19" spans="2:6" x14ac:dyDescent="0.3">
      <c r="B19" s="173" t="s">
        <v>26</v>
      </c>
      <c r="C19" s="174" t="s">
        <v>263</v>
      </c>
      <c r="D19" s="131"/>
      <c r="E19" s="255"/>
      <c r="F19" s="131"/>
    </row>
    <row r="20" spans="2:6" x14ac:dyDescent="0.3">
      <c r="B20" s="173" t="s">
        <v>106</v>
      </c>
      <c r="C20" s="176" t="s">
        <v>264</v>
      </c>
      <c r="D20" s="131"/>
      <c r="E20" s="255"/>
      <c r="F20" s="131"/>
    </row>
    <row r="21" spans="2:6" x14ac:dyDescent="0.3">
      <c r="B21" s="286" t="s">
        <v>254</v>
      </c>
      <c r="C21" s="287" t="s">
        <v>504</v>
      </c>
      <c r="D21" s="131"/>
      <c r="E21" s="255"/>
      <c r="F21" s="131"/>
    </row>
    <row r="22" spans="2:6" x14ac:dyDescent="0.3">
      <c r="B22" s="173" t="s">
        <v>183</v>
      </c>
      <c r="C22" s="174" t="s">
        <v>265</v>
      </c>
      <c r="D22" s="131"/>
      <c r="E22" s="255"/>
      <c r="F22" s="131"/>
    </row>
    <row r="23" spans="2:6" x14ac:dyDescent="0.3">
      <c r="B23" s="173" t="s">
        <v>505</v>
      </c>
      <c r="C23" s="176" t="s">
        <v>258</v>
      </c>
      <c r="D23" s="131"/>
      <c r="E23" s="255"/>
      <c r="F23" s="131"/>
    </row>
    <row r="24" spans="2:6" x14ac:dyDescent="0.3">
      <c r="B24" s="173" t="s">
        <v>521</v>
      </c>
      <c r="C24" s="176" t="s">
        <v>506</v>
      </c>
      <c r="D24" s="131"/>
      <c r="E24" s="255"/>
      <c r="F24" s="131"/>
    </row>
    <row r="25" spans="2:6" x14ac:dyDescent="0.3">
      <c r="B25" s="173" t="s">
        <v>212</v>
      </c>
      <c r="C25" s="176" t="s">
        <v>108</v>
      </c>
      <c r="D25" s="131"/>
      <c r="E25" s="255"/>
      <c r="F25" s="131"/>
    </row>
    <row r="26" spans="2:6" x14ac:dyDescent="0.3">
      <c r="B26" s="173" t="s">
        <v>109</v>
      </c>
      <c r="C26" s="176" t="s">
        <v>110</v>
      </c>
      <c r="D26" s="131"/>
      <c r="E26" s="255"/>
      <c r="F26" s="131"/>
    </row>
    <row r="27" spans="2:6" x14ac:dyDescent="0.3">
      <c r="B27" s="173" t="s">
        <v>111</v>
      </c>
      <c r="C27" s="176" t="s">
        <v>507</v>
      </c>
      <c r="D27" s="131"/>
      <c r="E27" s="255"/>
      <c r="F27" s="131"/>
    </row>
    <row r="28" spans="2:6" x14ac:dyDescent="0.3">
      <c r="B28" s="173" t="s">
        <v>112</v>
      </c>
      <c r="C28" s="176" t="s">
        <v>113</v>
      </c>
      <c r="D28" s="131"/>
      <c r="E28" s="255"/>
      <c r="F28" s="131"/>
    </row>
    <row r="29" spans="2:6" x14ac:dyDescent="0.3">
      <c r="B29" s="173" t="s">
        <v>114</v>
      </c>
      <c r="C29" s="176" t="s">
        <v>115</v>
      </c>
      <c r="D29" s="131"/>
      <c r="E29" s="255"/>
      <c r="F29" s="131"/>
    </row>
    <row r="30" spans="2:6" x14ac:dyDescent="0.3">
      <c r="B30" s="173" t="s">
        <v>31</v>
      </c>
      <c r="C30" s="176" t="s">
        <v>107</v>
      </c>
      <c r="D30" s="131"/>
      <c r="E30" s="255"/>
      <c r="F30" s="131"/>
    </row>
    <row r="31" spans="2:6" x14ac:dyDescent="0.3">
      <c r="B31" s="173" t="s">
        <v>116</v>
      </c>
      <c r="C31" s="176" t="s">
        <v>117</v>
      </c>
      <c r="D31" s="131"/>
      <c r="E31" s="255"/>
      <c r="F31" s="131"/>
    </row>
    <row r="32" spans="2:6" ht="17.25" thickBot="1" x14ac:dyDescent="0.35">
      <c r="B32" s="177" t="s">
        <v>185</v>
      </c>
      <c r="C32" s="178" t="s">
        <v>199</v>
      </c>
      <c r="E32" s="253"/>
      <c r="F32" s="131"/>
    </row>
    <row r="33" spans="2:7" ht="17.25" thickBot="1" x14ac:dyDescent="0.35">
      <c r="D33" s="131"/>
      <c r="E33" s="254"/>
      <c r="F33" s="131"/>
      <c r="G33" s="132"/>
    </row>
    <row r="34" spans="2:7" ht="18" thickBot="1" x14ac:dyDescent="0.4">
      <c r="B34" s="634" t="s">
        <v>222</v>
      </c>
      <c r="C34" s="635"/>
      <c r="D34" s="131"/>
      <c r="E34" s="254"/>
      <c r="F34" s="131"/>
      <c r="G34" s="132"/>
    </row>
    <row r="35" spans="2:7" ht="16.5" customHeight="1" x14ac:dyDescent="0.3">
      <c r="B35" s="556" t="s">
        <v>516</v>
      </c>
      <c r="C35" s="557" t="s">
        <v>517</v>
      </c>
      <c r="D35" s="131"/>
      <c r="E35" s="254"/>
      <c r="F35" s="131"/>
      <c r="G35" s="132"/>
    </row>
    <row r="36" spans="2:7" x14ac:dyDescent="0.3">
      <c r="B36" s="636" t="s">
        <v>518</v>
      </c>
      <c r="C36" s="552" t="s">
        <v>204</v>
      </c>
      <c r="D36" s="131"/>
      <c r="E36" s="254"/>
      <c r="F36" s="131"/>
      <c r="G36" s="132"/>
    </row>
    <row r="37" spans="2:7" x14ac:dyDescent="0.3">
      <c r="B37" s="636"/>
      <c r="C37" s="553" t="s">
        <v>519</v>
      </c>
      <c r="D37" s="131"/>
      <c r="E37" s="254"/>
      <c r="F37" s="131"/>
      <c r="G37" s="132"/>
    </row>
    <row r="38" spans="2:7" x14ac:dyDescent="0.3">
      <c r="B38" s="636"/>
      <c r="C38" s="554" t="s">
        <v>520</v>
      </c>
      <c r="D38" s="131"/>
      <c r="E38" s="254"/>
      <c r="F38" s="131"/>
      <c r="G38" s="132"/>
    </row>
    <row r="39" spans="2:7" ht="21.75" thickBot="1" x14ac:dyDescent="0.35">
      <c r="B39" s="637"/>
      <c r="C39" s="555" t="s">
        <v>223</v>
      </c>
      <c r="D39" s="131"/>
      <c r="E39" s="254"/>
      <c r="F39" s="131"/>
      <c r="G39" s="132"/>
    </row>
    <row r="40" spans="2:7" ht="17.25" thickBot="1" x14ac:dyDescent="0.35">
      <c r="D40" s="131"/>
      <c r="E40" s="254"/>
      <c r="F40" s="131"/>
      <c r="G40" s="132"/>
    </row>
    <row r="41" spans="2:7" ht="18.75" thickBot="1" x14ac:dyDescent="0.35">
      <c r="B41" s="181" t="s">
        <v>118</v>
      </c>
      <c r="C41" s="182"/>
      <c r="D41" s="131"/>
      <c r="E41" s="254"/>
      <c r="F41" s="131"/>
      <c r="G41" s="132"/>
    </row>
    <row r="42" spans="2:7" x14ac:dyDescent="0.3">
      <c r="B42" s="624" t="s">
        <v>224</v>
      </c>
      <c r="C42" s="625"/>
      <c r="D42" s="131"/>
      <c r="E42" s="254"/>
      <c r="F42" s="131"/>
      <c r="G42" s="132"/>
    </row>
    <row r="43" spans="2:7" x14ac:dyDescent="0.3">
      <c r="B43" s="626"/>
      <c r="C43" s="627"/>
      <c r="D43" s="131"/>
      <c r="E43" s="254"/>
      <c r="F43" s="131"/>
      <c r="G43" s="132"/>
    </row>
    <row r="44" spans="2:7" ht="17.25" thickBot="1" x14ac:dyDescent="0.35">
      <c r="B44" s="628"/>
      <c r="C44" s="629"/>
      <c r="D44" s="131"/>
      <c r="E44" s="254"/>
      <c r="F44" s="131"/>
      <c r="G44" s="132"/>
    </row>
    <row r="45" spans="2:7" x14ac:dyDescent="0.3">
      <c r="B45" s="630" t="s">
        <v>228</v>
      </c>
      <c r="C45" s="631"/>
      <c r="D45" s="131"/>
      <c r="E45" s="254"/>
      <c r="F45" s="131"/>
      <c r="G45" s="132"/>
    </row>
    <row r="46" spans="2:7" ht="17.25" thickBot="1" x14ac:dyDescent="0.35">
      <c r="B46" s="632"/>
      <c r="C46" s="633"/>
      <c r="D46" s="131"/>
      <c r="E46" s="254"/>
      <c r="F46" s="131"/>
      <c r="G46" s="132"/>
    </row>
    <row r="47" spans="2:7" ht="17.25" x14ac:dyDescent="0.3">
      <c r="B47" s="183"/>
      <c r="C47" s="184"/>
      <c r="D47" s="131"/>
      <c r="E47" s="254"/>
      <c r="F47" s="131"/>
      <c r="G47" s="132"/>
    </row>
    <row r="48" spans="2:7" ht="21" x14ac:dyDescent="0.3">
      <c r="B48" s="185" t="s">
        <v>225</v>
      </c>
      <c r="C48" s="186" t="s">
        <v>226</v>
      </c>
      <c r="D48" s="131"/>
      <c r="E48" s="254"/>
      <c r="F48" s="131"/>
      <c r="G48" s="132"/>
    </row>
    <row r="49" spans="1:7" ht="18" thickBot="1" x14ac:dyDescent="0.35">
      <c r="B49" s="183"/>
      <c r="C49" s="184"/>
      <c r="D49" s="131"/>
      <c r="E49" s="254"/>
      <c r="F49" s="131"/>
      <c r="G49" s="132"/>
    </row>
    <row r="50" spans="1:7" x14ac:dyDescent="0.3">
      <c r="B50" s="191" t="s">
        <v>14</v>
      </c>
      <c r="C50" s="192" t="s">
        <v>187</v>
      </c>
      <c r="D50" s="131"/>
      <c r="E50" s="254"/>
      <c r="F50" s="131"/>
      <c r="G50" s="132"/>
    </row>
    <row r="51" spans="1:7" x14ac:dyDescent="0.3">
      <c r="B51" s="187" t="s">
        <v>28</v>
      </c>
      <c r="C51" s="188" t="s">
        <v>184</v>
      </c>
      <c r="D51" s="131"/>
      <c r="E51" s="254"/>
      <c r="F51" s="131"/>
      <c r="G51" s="132"/>
    </row>
    <row r="52" spans="1:7" x14ac:dyDescent="0.3">
      <c r="B52" s="187" t="s">
        <v>15</v>
      </c>
      <c r="C52" s="188" t="s">
        <v>149</v>
      </c>
      <c r="D52" s="131"/>
      <c r="E52" s="254"/>
      <c r="F52" s="131"/>
      <c r="G52" s="132"/>
    </row>
    <row r="53" spans="1:7" x14ac:dyDescent="0.3">
      <c r="B53" s="187" t="s">
        <v>135</v>
      </c>
      <c r="C53" s="188" t="s">
        <v>26</v>
      </c>
      <c r="D53" s="131"/>
      <c r="E53" s="254"/>
      <c r="F53" s="131"/>
      <c r="G53" s="132"/>
    </row>
    <row r="54" spans="1:7" x14ac:dyDescent="0.3">
      <c r="B54" s="187" t="s">
        <v>150</v>
      </c>
      <c r="C54" s="193" t="s">
        <v>106</v>
      </c>
      <c r="D54" s="131"/>
      <c r="E54" s="254"/>
      <c r="F54" s="131"/>
      <c r="G54" s="132"/>
    </row>
    <row r="55" spans="1:7" x14ac:dyDescent="0.3">
      <c r="B55" s="302" t="s">
        <v>151</v>
      </c>
      <c r="C55" s="303" t="s">
        <v>267</v>
      </c>
      <c r="D55" s="131"/>
      <c r="E55" s="254"/>
      <c r="F55" s="131"/>
      <c r="G55" s="132"/>
    </row>
    <row r="56" spans="1:7" ht="17.25" thickBot="1" x14ac:dyDescent="0.35">
      <c r="B56" s="189" t="s">
        <v>266</v>
      </c>
      <c r="C56" s="190" t="s">
        <v>227</v>
      </c>
      <c r="D56" s="131"/>
      <c r="E56" s="254"/>
      <c r="F56" s="131"/>
      <c r="G56" s="132"/>
    </row>
    <row r="57" spans="1:7" x14ac:dyDescent="0.3">
      <c r="D57" s="131"/>
      <c r="E57" s="254"/>
      <c r="F57" s="131"/>
      <c r="G57" s="132"/>
    </row>
    <row r="58" spans="1:7" x14ac:dyDescent="0.3">
      <c r="A58" s="253"/>
      <c r="B58" s="253"/>
      <c r="C58" s="253"/>
      <c r="D58" s="254"/>
      <c r="E58" s="254"/>
      <c r="F58" s="131"/>
    </row>
    <row r="59" spans="1:7" x14ac:dyDescent="0.3">
      <c r="C59" s="133"/>
      <c r="D59" s="131"/>
      <c r="E59" s="131"/>
      <c r="F59" s="131"/>
    </row>
  </sheetData>
  <sheetProtection password="CB38" sheet="1" objects="1" scenarios="1" selectLockedCells="1"/>
  <mergeCells count="6">
    <mergeCell ref="B2:C2"/>
    <mergeCell ref="B11:C11"/>
    <mergeCell ref="B42:C44"/>
    <mergeCell ref="B45:C46"/>
    <mergeCell ref="B34:C34"/>
    <mergeCell ref="B36:B39"/>
  </mergeCells>
  <hyperlinks>
    <hyperlink ref="B11" r:id="rId1" display="[Enter Full Name of Test Procedure, Be Sure to change Hyperlink so acurate test procedure is referenced]"/>
    <hyperlink ref="B11:C11" r:id="rId2" display="10 CFR 430 Subpart B Appendix J2:  Uniform Test Method for Measuring the Energy Consumption of Automatic and Semi-Automatic Clothes Washers [77 FR 13939, Mar. 7, 2012]"/>
    <hyperlink ref="C54" location="'Test Data Inputs'!A1" display="Test Data Inputs"/>
    <hyperlink ref="C56" location="'Report Sign-Off Block'!A1" display="Fill in Input Cells on &quot;Report Sign-off Block&quot; tab"/>
    <hyperlink ref="C51" location="'Setup &amp; Instrumentation'!A1" display="Fill in Input Cells on &quot;Setup &amp; Instrumentation&quot; tab"/>
    <hyperlink ref="C50" location="'General Info &amp; Test Results'!A1" display="Fill in Input Cells on &quot;General Info &amp; Test Results&quot; tab"/>
    <hyperlink ref="C53" location="'Test Conditions'!A1" display="Fill in Input Cells on &quot;Test Conditions&quot; tab"/>
    <hyperlink ref="C52" location="Photos!A1" display="Fill in Input Cells on &quot;Photos&quot; tab, if applicable"/>
    <hyperlink ref="C55" location="Addendum!A1" display="Addendum"/>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90" zoomScaleNormal="90" workbookViewId="0">
      <selection activeCell="G5" sqref="G5"/>
    </sheetView>
  </sheetViews>
  <sheetFormatPr defaultColWidth="9.140625" defaultRowHeight="15" x14ac:dyDescent="0.3"/>
  <cols>
    <col min="1" max="1" width="4.85546875" style="8" customWidth="1"/>
    <col min="2" max="2" width="36.42578125" style="8" customWidth="1"/>
    <col min="3" max="3" width="21.7109375" style="8" customWidth="1"/>
    <col min="4" max="4" width="16.7109375" style="8" customWidth="1"/>
    <col min="5" max="5" width="5.85546875" style="8" customWidth="1"/>
    <col min="6" max="6" width="3.85546875" style="8" customWidth="1"/>
    <col min="7" max="7" width="21.7109375" style="8" bestFit="1" customWidth="1"/>
    <col min="8" max="8" width="3.85546875" style="8" customWidth="1"/>
    <col min="9" max="9" width="4.42578125" style="8" customWidth="1"/>
    <col min="10" max="16384" width="9.140625" style="8"/>
  </cols>
  <sheetData>
    <row r="1" spans="2:9" ht="15.75" thickBot="1" x14ac:dyDescent="0.35">
      <c r="I1" s="260"/>
    </row>
    <row r="2" spans="2:9" ht="18" thickBot="1" x14ac:dyDescent="0.35">
      <c r="B2" s="703" t="str">
        <f>'Version Control'!$B$2</f>
        <v>Title Block</v>
      </c>
      <c r="C2" s="704"/>
      <c r="D2" s="704"/>
      <c r="E2" s="705"/>
      <c r="I2" s="260"/>
    </row>
    <row r="3" spans="2:9" ht="15.75" customHeight="1" x14ac:dyDescent="0.3">
      <c r="B3" s="483" t="str">
        <f>'Version Control'!$B$3</f>
        <v>Test Report Template Name:</v>
      </c>
      <c r="C3" s="706" t="str">
        <f>'Version Control'!$C$3</f>
        <v xml:space="preserve">Residential Clothes Washer J2  </v>
      </c>
      <c r="D3" s="707"/>
      <c r="E3" s="708"/>
      <c r="I3" s="260"/>
    </row>
    <row r="4" spans="2:9" ht="16.5" x14ac:dyDescent="0.3">
      <c r="B4" s="238" t="str">
        <f>'Version Control'!$B$4</f>
        <v>Version Number:</v>
      </c>
      <c r="C4" s="693" t="str">
        <f>'Version Control'!$C$4</f>
        <v>v1.2</v>
      </c>
      <c r="D4" s="694"/>
      <c r="E4" s="695"/>
      <c r="I4" s="260"/>
    </row>
    <row r="5" spans="2:9" ht="16.5" x14ac:dyDescent="0.3">
      <c r="B5" s="215" t="str">
        <f>'Version Control'!$B$5</f>
        <v xml:space="preserve">Latest Template Revision: </v>
      </c>
      <c r="C5" s="690">
        <f>'Version Control'!$C$5</f>
        <v>42062</v>
      </c>
      <c r="D5" s="691"/>
      <c r="E5" s="692"/>
      <c r="G5" s="495" t="s">
        <v>210</v>
      </c>
      <c r="I5" s="260"/>
    </row>
    <row r="6" spans="2:9" ht="16.5" x14ac:dyDescent="0.3">
      <c r="B6" s="215" t="str">
        <f>'Version Control'!$B$6</f>
        <v>Tab Name:</v>
      </c>
      <c r="C6" s="693" t="str">
        <f ca="1">MID(CELL("filename",A1), FIND("]", CELL("filename", A1))+ 1, 255)</f>
        <v>Calculations - Low-Power Mode</v>
      </c>
      <c r="D6" s="694"/>
      <c r="E6" s="695"/>
      <c r="I6" s="260"/>
    </row>
    <row r="7" spans="2:9" ht="42" customHeight="1" x14ac:dyDescent="0.3">
      <c r="B7" s="571" t="str">
        <f>'Version Control'!$B$7</f>
        <v>File Name:</v>
      </c>
      <c r="C7" s="700" t="str">
        <f ca="1">'Version Control'!$C$7</f>
        <v>Residential Clothes Washer J2 - v1 2.xlsx</v>
      </c>
      <c r="D7" s="701"/>
      <c r="E7" s="702"/>
      <c r="I7" s="260"/>
    </row>
    <row r="8" spans="2:9" ht="16.5" customHeight="1" thickBot="1" x14ac:dyDescent="0.35">
      <c r="B8" s="216" t="str">
        <f>'Version Control'!$B$8</f>
        <v xml:space="preserve">Test Completion Date: </v>
      </c>
      <c r="C8" s="696" t="str">
        <f>'Version Control'!$C$8</f>
        <v>[MM/DD/YYYY]</v>
      </c>
      <c r="D8" s="697"/>
      <c r="E8" s="698"/>
      <c r="I8" s="260"/>
    </row>
    <row r="9" spans="2:9" x14ac:dyDescent="0.3">
      <c r="I9" s="260"/>
    </row>
    <row r="10" spans="2:9" ht="21" x14ac:dyDescent="0.4">
      <c r="B10" s="107" t="s">
        <v>479</v>
      </c>
      <c r="I10" s="260"/>
    </row>
    <row r="11" spans="2:9" x14ac:dyDescent="0.3">
      <c r="B11" s="17" t="s">
        <v>480</v>
      </c>
      <c r="I11" s="260"/>
    </row>
    <row r="12" spans="2:9" ht="15.75" thickBot="1" x14ac:dyDescent="0.35">
      <c r="I12" s="260"/>
    </row>
    <row r="13" spans="2:9" ht="15.75" thickBot="1" x14ac:dyDescent="0.35">
      <c r="B13" s="110" t="s">
        <v>481</v>
      </c>
      <c r="C13" s="388"/>
      <c r="D13" s="12"/>
      <c r="I13" s="260"/>
    </row>
    <row r="14" spans="2:9" ht="15.75" thickBot="1" x14ac:dyDescent="0.35">
      <c r="B14" s="51" t="s">
        <v>496</v>
      </c>
      <c r="C14" s="410" t="e">
        <f>((C31*C24)+(C32*C25))*C26/C27</f>
        <v>#VALUE!</v>
      </c>
      <c r="D14" s="12" t="s">
        <v>88</v>
      </c>
      <c r="I14" s="260"/>
    </row>
    <row r="15" spans="2:9" x14ac:dyDescent="0.3">
      <c r="B15" s="42"/>
      <c r="C15" s="44"/>
      <c r="D15" s="12"/>
      <c r="I15" s="260"/>
    </row>
    <row r="16" spans="2:9" ht="21" x14ac:dyDescent="0.4">
      <c r="B16" s="107" t="s">
        <v>126</v>
      </c>
      <c r="I16" s="260"/>
    </row>
    <row r="17" spans="2:9" s="12" customFormat="1" ht="15.75" thickBot="1" x14ac:dyDescent="0.35">
      <c r="B17" s="42"/>
      <c r="C17" s="44"/>
      <c r="I17" s="489"/>
    </row>
    <row r="18" spans="2:9" ht="15.75" thickBot="1" x14ac:dyDescent="0.35">
      <c r="B18" s="25" t="s">
        <v>433</v>
      </c>
      <c r="C18" s="27"/>
      <c r="D18" s="12"/>
      <c r="I18" s="260"/>
    </row>
    <row r="19" spans="2:9" s="12" customFormat="1" ht="15.75" thickBot="1" x14ac:dyDescent="0.35">
      <c r="B19" s="390" t="s">
        <v>345</v>
      </c>
      <c r="C19" s="356">
        <f>'General Info &amp; Test Results'!C41</f>
        <v>0</v>
      </c>
      <c r="I19" s="489"/>
    </row>
    <row r="20" spans="2:9" ht="15.75" thickBot="1" x14ac:dyDescent="0.35">
      <c r="D20" s="44"/>
      <c r="I20" s="260"/>
    </row>
    <row r="21" spans="2:9" ht="15.75" thickBot="1" x14ac:dyDescent="0.35">
      <c r="B21" s="364" t="s">
        <v>84</v>
      </c>
      <c r="C21" s="358"/>
      <c r="D21" s="365"/>
      <c r="I21" s="260"/>
    </row>
    <row r="22" spans="2:9" ht="30" x14ac:dyDescent="0.3">
      <c r="B22" s="361"/>
      <c r="C22" s="122"/>
      <c r="D22" s="363" t="s">
        <v>346</v>
      </c>
      <c r="I22" s="260"/>
    </row>
    <row r="23" spans="2:9" ht="30" x14ac:dyDescent="0.3">
      <c r="B23" s="392" t="s">
        <v>482</v>
      </c>
      <c r="C23" s="404">
        <v>8465</v>
      </c>
      <c r="D23" s="405" t="s">
        <v>483</v>
      </c>
      <c r="I23" s="260"/>
    </row>
    <row r="24" spans="2:9" x14ac:dyDescent="0.3">
      <c r="B24" s="50" t="s">
        <v>484</v>
      </c>
      <c r="C24" s="406" t="str">
        <f>IF($C$19="Inactive Mode",C23,IF($C$19="Off Mode",0,IF($C$19="Both Inactive and Off Modes",C23/2,"error")))</f>
        <v>error</v>
      </c>
      <c r="D24" s="405" t="s">
        <v>486</v>
      </c>
      <c r="I24" s="260"/>
    </row>
    <row r="25" spans="2:9" x14ac:dyDescent="0.3">
      <c r="B25" s="50" t="s">
        <v>485</v>
      </c>
      <c r="C25" s="406" t="str">
        <f>IF($C$19="Inactive Mode",0,IF($C$19="Off Mode",C23,IF($C$19="Both Inactive and Off Modes",C23/2,"Please Check Low-Power Modes")))</f>
        <v>Please Check Low-Power Modes</v>
      </c>
      <c r="D25" s="405" t="s">
        <v>487</v>
      </c>
      <c r="I25" s="260"/>
    </row>
    <row r="26" spans="2:9" x14ac:dyDescent="0.3">
      <c r="B26" s="50" t="s">
        <v>490</v>
      </c>
      <c r="C26" s="119">
        <v>1E-3</v>
      </c>
      <c r="D26" s="118" t="s">
        <v>488</v>
      </c>
      <c r="I26" s="260"/>
    </row>
    <row r="27" spans="2:9" ht="30.75" thickBot="1" x14ac:dyDescent="0.35">
      <c r="B27" s="408" t="s">
        <v>489</v>
      </c>
      <c r="C27" s="409">
        <v>295</v>
      </c>
      <c r="D27" s="407"/>
      <c r="I27" s="260"/>
    </row>
    <row r="28" spans="2:9" ht="15.75" thickBot="1" x14ac:dyDescent="0.35">
      <c r="D28" s="44"/>
      <c r="I28" s="260"/>
    </row>
    <row r="29" spans="2:9" ht="15.75" thickBot="1" x14ac:dyDescent="0.35">
      <c r="B29" s="364" t="s">
        <v>333</v>
      </c>
      <c r="C29" s="358"/>
      <c r="D29" s="365"/>
      <c r="I29" s="260"/>
    </row>
    <row r="30" spans="2:9" ht="30" x14ac:dyDescent="0.3">
      <c r="B30" s="361"/>
      <c r="C30" s="122"/>
      <c r="D30" s="363" t="s">
        <v>346</v>
      </c>
      <c r="I30" s="260"/>
    </row>
    <row r="31" spans="2:9" x14ac:dyDescent="0.3">
      <c r="B31" s="50" t="s">
        <v>491</v>
      </c>
      <c r="C31" s="116">
        <f>'Test Data Inputs'!C27</f>
        <v>0</v>
      </c>
      <c r="D31" s="118" t="s">
        <v>493</v>
      </c>
      <c r="I31" s="260"/>
    </row>
    <row r="32" spans="2:9" ht="15.75" thickBot="1" x14ac:dyDescent="0.35">
      <c r="B32" s="51" t="s">
        <v>492</v>
      </c>
      <c r="C32" s="399">
        <f>'Test Data Inputs'!C28</f>
        <v>0</v>
      </c>
      <c r="D32" s="120" t="s">
        <v>494</v>
      </c>
      <c r="I32" s="260"/>
    </row>
    <row r="33" spans="1:9" x14ac:dyDescent="0.3">
      <c r="I33" s="260"/>
    </row>
    <row r="34" spans="1:9" x14ac:dyDescent="0.3">
      <c r="A34" s="260"/>
      <c r="B34" s="260"/>
      <c r="C34" s="260"/>
      <c r="D34" s="260"/>
      <c r="E34" s="260"/>
      <c r="F34" s="260"/>
      <c r="G34" s="260"/>
      <c r="H34" s="260"/>
      <c r="I34" s="260"/>
    </row>
  </sheetData>
  <sheetProtection password="CB38" sheet="1" objects="1" scenarios="1" selectLockedCells="1"/>
  <mergeCells count="7">
    <mergeCell ref="C8:E8"/>
    <mergeCell ref="B2:E2"/>
    <mergeCell ref="C3:E3"/>
    <mergeCell ref="C4:E4"/>
    <mergeCell ref="C5:E5"/>
    <mergeCell ref="C6:E6"/>
    <mergeCell ref="C7:E7"/>
  </mergeCells>
  <hyperlinks>
    <hyperlink ref="G5" location="Instructions!C35" display="Back to Instructions tab"/>
  </hyperlinks>
  <pageMargins left="0.7" right="0.7" top="0.75" bottom="0.75" header="0.3" footer="0.3"/>
  <pageSetup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1"/>
  <sheetViews>
    <sheetView zoomScale="90" zoomScaleNormal="90" workbookViewId="0">
      <selection activeCell="G5" sqref="G5"/>
    </sheetView>
  </sheetViews>
  <sheetFormatPr defaultColWidth="9.140625" defaultRowHeight="15" x14ac:dyDescent="0.3"/>
  <cols>
    <col min="1" max="1" width="3" style="8" customWidth="1"/>
    <col min="2" max="2" width="36.85546875" style="8" customWidth="1"/>
    <col min="3" max="3" width="26.28515625" style="8" customWidth="1"/>
    <col min="4" max="4" width="19" style="8" customWidth="1"/>
    <col min="5" max="5" width="12.42578125" style="8" customWidth="1"/>
    <col min="6" max="6" width="17.7109375" style="8" customWidth="1"/>
    <col min="7" max="7" width="21.7109375" style="8" bestFit="1" customWidth="1"/>
    <col min="8" max="8" width="5" style="8" customWidth="1"/>
    <col min="9" max="9" width="4.42578125" style="8" customWidth="1"/>
    <col min="10" max="16384" width="9.140625" style="8"/>
  </cols>
  <sheetData>
    <row r="1" spans="2:9" ht="15.75" thickBot="1" x14ac:dyDescent="0.35">
      <c r="I1" s="260"/>
    </row>
    <row r="2" spans="2:9" ht="18" thickBot="1" x14ac:dyDescent="0.35">
      <c r="B2" s="703" t="str">
        <f>'Version Control'!$B$2</f>
        <v>Title Block</v>
      </c>
      <c r="C2" s="704"/>
      <c r="D2" s="704"/>
      <c r="E2" s="705"/>
      <c r="I2" s="260"/>
    </row>
    <row r="3" spans="2:9" ht="15.75" customHeight="1" x14ac:dyDescent="0.3">
      <c r="B3" s="483" t="str">
        <f>'Version Control'!$B$3</f>
        <v>Test Report Template Name:</v>
      </c>
      <c r="C3" s="706" t="str">
        <f>'Version Control'!$C$3</f>
        <v xml:space="preserve">Residential Clothes Washer J2  </v>
      </c>
      <c r="D3" s="707"/>
      <c r="E3" s="708"/>
      <c r="I3" s="260"/>
    </row>
    <row r="4" spans="2:9" ht="16.5" x14ac:dyDescent="0.3">
      <c r="B4" s="238" t="str">
        <f>'Version Control'!$B$4</f>
        <v>Version Number:</v>
      </c>
      <c r="C4" s="693" t="str">
        <f>'Version Control'!$C$4</f>
        <v>v1.2</v>
      </c>
      <c r="D4" s="694"/>
      <c r="E4" s="695"/>
      <c r="I4" s="260"/>
    </row>
    <row r="5" spans="2:9" ht="16.5" x14ac:dyDescent="0.3">
      <c r="B5" s="215" t="str">
        <f>'Version Control'!$B$5</f>
        <v xml:space="preserve">Latest Template Revision: </v>
      </c>
      <c r="C5" s="690">
        <f>'Version Control'!$C$5</f>
        <v>42062</v>
      </c>
      <c r="D5" s="691"/>
      <c r="E5" s="692"/>
      <c r="G5" s="495" t="s">
        <v>210</v>
      </c>
      <c r="I5" s="260"/>
    </row>
    <row r="6" spans="2:9" ht="16.5" x14ac:dyDescent="0.3">
      <c r="B6" s="215" t="str">
        <f>'Version Control'!$B$6</f>
        <v>Tab Name:</v>
      </c>
      <c r="C6" s="693" t="str">
        <f ca="1">MID(CELL("filename",A1), FIND("]", CELL("filename", A1))+ 1, 255)</f>
        <v>Calculations -Water Consumption</v>
      </c>
      <c r="D6" s="694"/>
      <c r="E6" s="695"/>
      <c r="I6" s="260"/>
    </row>
    <row r="7" spans="2:9" ht="37.5" customHeight="1" x14ac:dyDescent="0.3">
      <c r="B7" s="571" t="str">
        <f>'Version Control'!$B$7</f>
        <v>File Name:</v>
      </c>
      <c r="C7" s="700" t="str">
        <f ca="1">'Version Control'!$C$7</f>
        <v>Residential Clothes Washer J2 - v1 2.xlsx</v>
      </c>
      <c r="D7" s="701"/>
      <c r="E7" s="702"/>
      <c r="I7" s="260"/>
    </row>
    <row r="8" spans="2:9" ht="16.5" customHeight="1" thickBot="1" x14ac:dyDescent="0.35">
      <c r="B8" s="216" t="str">
        <f>'Version Control'!$B$8</f>
        <v xml:space="preserve">Test Completion Date: </v>
      </c>
      <c r="C8" s="696" t="str">
        <f>'Version Control'!$C$8</f>
        <v>[MM/DD/YYYY]</v>
      </c>
      <c r="D8" s="697"/>
      <c r="E8" s="698"/>
      <c r="I8" s="260"/>
    </row>
    <row r="9" spans="2:9" x14ac:dyDescent="0.3">
      <c r="I9" s="260"/>
    </row>
    <row r="10" spans="2:9" ht="21" x14ac:dyDescent="0.4">
      <c r="B10" s="107" t="s">
        <v>453</v>
      </c>
      <c r="I10" s="260"/>
    </row>
    <row r="11" spans="2:9" x14ac:dyDescent="0.3">
      <c r="B11" s="17" t="s">
        <v>144</v>
      </c>
      <c r="I11" s="260"/>
    </row>
    <row r="12" spans="2:9" ht="15.75" thickBot="1" x14ac:dyDescent="0.35">
      <c r="I12" s="260"/>
    </row>
    <row r="13" spans="2:9" ht="15.75" thickBot="1" x14ac:dyDescent="0.35">
      <c r="B13" s="110" t="s">
        <v>475</v>
      </c>
      <c r="C13" s="388"/>
      <c r="D13" s="12"/>
      <c r="I13" s="260"/>
    </row>
    <row r="14" spans="2:9" s="12" customFormat="1" ht="15.75" thickBot="1" x14ac:dyDescent="0.35">
      <c r="B14" s="51" t="s">
        <v>201</v>
      </c>
      <c r="C14" s="387" t="str">
        <f>IF(C22="Manual",C26,IF(OR(C22="Adaptive",C22="User-Adjustable Adaptive"),C27,IF(OR(C22="Both Manual and Adaptive",C22="Both Manual and User-Adjustable Adaptive"),C28,"")))</f>
        <v/>
      </c>
      <c r="D14" s="12" t="s">
        <v>102</v>
      </c>
      <c r="I14" s="489"/>
    </row>
    <row r="15" spans="2:9" s="12" customFormat="1" ht="15.75" thickBot="1" x14ac:dyDescent="0.35">
      <c r="B15" s="42"/>
      <c r="C15" s="44"/>
      <c r="I15" s="489"/>
    </row>
    <row r="16" spans="2:9" ht="15.75" thickBot="1" x14ac:dyDescent="0.35">
      <c r="B16" s="105" t="s">
        <v>478</v>
      </c>
      <c r="C16" s="106"/>
      <c r="D16" s="12"/>
      <c r="I16" s="260"/>
    </row>
    <row r="17" spans="2:9" ht="15.75" thickBot="1" x14ac:dyDescent="0.35">
      <c r="B17" s="51" t="s">
        <v>474</v>
      </c>
      <c r="C17" s="262" t="str">
        <f>IF(C22="Manual",C32,IF(OR(C22="Adaptive",C22="User-Adjustable Adaptive"),C33,IF(OR(C22="Both Manual and Adaptive",C22="Both Manual and User-Adjustable Adaptive"),C34,"")))</f>
        <v/>
      </c>
      <c r="D17" s="12" t="s">
        <v>102</v>
      </c>
      <c r="I17" s="260"/>
    </row>
    <row r="18" spans="2:9" s="12" customFormat="1" x14ac:dyDescent="0.3">
      <c r="B18" s="42"/>
      <c r="C18" s="44"/>
      <c r="I18" s="489"/>
    </row>
    <row r="19" spans="2:9" ht="21" x14ac:dyDescent="0.4">
      <c r="B19" s="107" t="s">
        <v>126</v>
      </c>
      <c r="I19" s="260"/>
    </row>
    <row r="20" spans="2:9" s="12" customFormat="1" ht="15.75" thickBot="1" x14ac:dyDescent="0.35">
      <c r="B20" s="42"/>
      <c r="C20" s="44"/>
      <c r="I20" s="489"/>
    </row>
    <row r="21" spans="2:9" ht="15.75" thickBot="1" x14ac:dyDescent="0.35">
      <c r="B21" s="364" t="s">
        <v>433</v>
      </c>
      <c r="C21" s="365"/>
      <c r="D21" s="12"/>
      <c r="I21" s="260"/>
    </row>
    <row r="22" spans="2:9" s="12" customFormat="1" ht="15.75" thickBot="1" x14ac:dyDescent="0.35">
      <c r="B22" s="390" t="s">
        <v>495</v>
      </c>
      <c r="C22" s="356">
        <f>'General Info &amp; Test Results'!$C$30</f>
        <v>0</v>
      </c>
      <c r="I22" s="489"/>
    </row>
    <row r="23" spans="2:9" ht="15.75" thickBot="1" x14ac:dyDescent="0.35">
      <c r="D23" s="44"/>
      <c r="I23" s="260"/>
    </row>
    <row r="24" spans="2:9" ht="15.75" thickBot="1" x14ac:dyDescent="0.35">
      <c r="B24" s="38" t="s">
        <v>475</v>
      </c>
      <c r="C24" s="39"/>
      <c r="D24" s="40"/>
      <c r="I24" s="260"/>
    </row>
    <row r="25" spans="2:9" ht="30" x14ac:dyDescent="0.3">
      <c r="B25" s="366"/>
      <c r="C25" s="362" t="s">
        <v>476</v>
      </c>
      <c r="D25" s="363" t="s">
        <v>346</v>
      </c>
      <c r="I25" s="260"/>
    </row>
    <row r="26" spans="2:9" x14ac:dyDescent="0.3">
      <c r="B26" s="41" t="s">
        <v>188</v>
      </c>
      <c r="C26" s="116" t="e">
        <f>(C43*TUFm)+(C42*TUFh)+(C41*TUFww)+(C40*TUFw)+(C39*TUFc)</f>
        <v>#VALUE!</v>
      </c>
      <c r="D26" s="118" t="s">
        <v>201</v>
      </c>
      <c r="E26" s="398"/>
      <c r="I26" s="260"/>
    </row>
    <row r="27" spans="2:9" x14ac:dyDescent="0.3">
      <c r="B27" s="41" t="s">
        <v>189</v>
      </c>
      <c r="C27" s="116" t="e">
        <f>(C51*TUFm)+(C50*TUFh)+(C49*TUFww)+(C48*TUFw)+(C47*TUFc)</f>
        <v>#VALUE!</v>
      </c>
      <c r="D27" s="118" t="s">
        <v>201</v>
      </c>
      <c r="I27" s="260"/>
    </row>
    <row r="28" spans="2:9" ht="15.75" thickBot="1" x14ac:dyDescent="0.35">
      <c r="B28" s="13" t="s">
        <v>425</v>
      </c>
      <c r="C28" s="399" t="e">
        <f>AVERAGE(C26:C27)</f>
        <v>#VALUE!</v>
      </c>
      <c r="D28" s="120" t="s">
        <v>201</v>
      </c>
      <c r="I28" s="260"/>
    </row>
    <row r="29" spans="2:9" ht="15.75" thickBot="1" x14ac:dyDescent="0.35">
      <c r="B29" s="14"/>
      <c r="C29" s="43"/>
      <c r="D29" s="12"/>
      <c r="E29" s="12"/>
      <c r="I29" s="260"/>
    </row>
    <row r="30" spans="2:9" ht="15.75" thickBot="1" x14ac:dyDescent="0.35">
      <c r="B30" s="38" t="s">
        <v>478</v>
      </c>
      <c r="C30" s="39"/>
      <c r="D30" s="40"/>
      <c r="I30" s="260"/>
    </row>
    <row r="31" spans="2:9" ht="30" x14ac:dyDescent="0.3">
      <c r="B31" s="366"/>
      <c r="C31" s="362" t="s">
        <v>476</v>
      </c>
      <c r="D31" s="363" t="s">
        <v>346</v>
      </c>
      <c r="I31" s="260"/>
    </row>
    <row r="32" spans="2:9" x14ac:dyDescent="0.3">
      <c r="B32" s="41" t="s">
        <v>188</v>
      </c>
      <c r="C32" s="116">
        <f>C39</f>
        <v>0</v>
      </c>
      <c r="D32" s="118" t="s">
        <v>474</v>
      </c>
      <c r="E32" s="398"/>
      <c r="I32" s="260"/>
    </row>
    <row r="33" spans="2:9" x14ac:dyDescent="0.3">
      <c r="B33" s="41" t="s">
        <v>189</v>
      </c>
      <c r="C33" s="116">
        <f>C47</f>
        <v>0</v>
      </c>
      <c r="D33" s="118" t="s">
        <v>474</v>
      </c>
      <c r="I33" s="260"/>
    </row>
    <row r="34" spans="2:9" ht="15.75" thickBot="1" x14ac:dyDescent="0.35">
      <c r="B34" s="13" t="s">
        <v>425</v>
      </c>
      <c r="C34" s="399">
        <f>AVERAGE(C32:C33)</f>
        <v>0</v>
      </c>
      <c r="D34" s="120" t="s">
        <v>474</v>
      </c>
      <c r="I34" s="260"/>
    </row>
    <row r="35" spans="2:9" ht="15.75" thickBot="1" x14ac:dyDescent="0.35">
      <c r="B35" s="14"/>
      <c r="C35" s="43"/>
      <c r="D35" s="12"/>
      <c r="E35" s="12"/>
      <c r="I35" s="260"/>
    </row>
    <row r="36" spans="2:9" ht="15.75" thickBot="1" x14ac:dyDescent="0.35">
      <c r="B36" s="110" t="s">
        <v>98</v>
      </c>
      <c r="C36" s="351"/>
      <c r="D36" s="365"/>
      <c r="I36" s="260"/>
    </row>
    <row r="37" spans="2:9" x14ac:dyDescent="0.3">
      <c r="B37" s="112" t="s">
        <v>76</v>
      </c>
      <c r="C37" s="26"/>
      <c r="D37" s="27"/>
      <c r="I37" s="260"/>
    </row>
    <row r="38" spans="2:9" ht="30" x14ac:dyDescent="0.3">
      <c r="B38" s="48"/>
      <c r="C38" s="331" t="s">
        <v>477</v>
      </c>
      <c r="D38" s="114" t="s">
        <v>346</v>
      </c>
      <c r="I38" s="260"/>
    </row>
    <row r="39" spans="2:9" x14ac:dyDescent="0.3">
      <c r="B39" s="41" t="s">
        <v>70</v>
      </c>
      <c r="C39" s="60">
        <f>(E56*Fmin_manual)+(E63*Fmax_manual)</f>
        <v>0</v>
      </c>
      <c r="D39" s="118" t="s">
        <v>474</v>
      </c>
      <c r="I39" s="260"/>
    </row>
    <row r="40" spans="2:9" x14ac:dyDescent="0.3">
      <c r="B40" s="41" t="s">
        <v>332</v>
      </c>
      <c r="C40" s="60">
        <f>(E57*Fmin_manual)+(E64*Fmax_manual)</f>
        <v>0</v>
      </c>
      <c r="D40" s="118" t="s">
        <v>473</v>
      </c>
      <c r="I40" s="260"/>
    </row>
    <row r="41" spans="2:9" x14ac:dyDescent="0.3">
      <c r="B41" s="41" t="s">
        <v>331</v>
      </c>
      <c r="C41" s="60">
        <f>(E58*Fmin_manual)+(E65*Fmax_manual)</f>
        <v>0</v>
      </c>
      <c r="D41" s="118" t="s">
        <v>472</v>
      </c>
      <c r="I41" s="260"/>
    </row>
    <row r="42" spans="2:9" x14ac:dyDescent="0.3">
      <c r="B42" s="41" t="s">
        <v>73</v>
      </c>
      <c r="C42" s="60">
        <f>(E59*Fmin_manual)+(E66*Fmax_manual)</f>
        <v>0</v>
      </c>
      <c r="D42" s="118" t="s">
        <v>471</v>
      </c>
      <c r="I42" s="260"/>
    </row>
    <row r="43" spans="2:9" x14ac:dyDescent="0.3">
      <c r="B43" s="41" t="s">
        <v>74</v>
      </c>
      <c r="C43" s="60">
        <f>(E60*Fmin_manual)+(E67*Fmax_manual)</f>
        <v>0</v>
      </c>
      <c r="D43" s="118" t="s">
        <v>470</v>
      </c>
      <c r="I43" s="260"/>
    </row>
    <row r="44" spans="2:9" x14ac:dyDescent="0.3">
      <c r="B44" s="41"/>
      <c r="C44" s="12"/>
      <c r="D44" s="15"/>
      <c r="I44" s="260"/>
    </row>
    <row r="45" spans="2:9" x14ac:dyDescent="0.3">
      <c r="B45" s="45" t="s">
        <v>77</v>
      </c>
      <c r="C45" s="46"/>
      <c r="D45" s="47"/>
      <c r="I45" s="260"/>
    </row>
    <row r="46" spans="2:9" ht="30" x14ac:dyDescent="0.3">
      <c r="B46" s="48" t="s">
        <v>78</v>
      </c>
      <c r="C46" s="331" t="s">
        <v>477</v>
      </c>
      <c r="D46" s="114" t="s">
        <v>346</v>
      </c>
      <c r="I46" s="260"/>
    </row>
    <row r="47" spans="2:9" x14ac:dyDescent="0.3">
      <c r="B47" s="41" t="s">
        <v>70</v>
      </c>
      <c r="C47" s="60">
        <f>(E71*Fmin_adaptive)+(E78*Favg_adaptive)+(E85*Fmax_adaptive)</f>
        <v>0</v>
      </c>
      <c r="D47" s="118" t="s">
        <v>474</v>
      </c>
      <c r="I47" s="260"/>
    </row>
    <row r="48" spans="2:9" x14ac:dyDescent="0.3">
      <c r="B48" s="41" t="s">
        <v>332</v>
      </c>
      <c r="C48" s="60">
        <f>(E72*Fmin_adaptive)+(E79*Favg_adaptive)+(E86*Fmax_adaptive)</f>
        <v>0</v>
      </c>
      <c r="D48" s="118" t="s">
        <v>473</v>
      </c>
      <c r="I48" s="260"/>
    </row>
    <row r="49" spans="2:9" x14ac:dyDescent="0.3">
      <c r="B49" s="41" t="s">
        <v>331</v>
      </c>
      <c r="C49" s="60">
        <f>(E73*Fmin_adaptive)+(E80*Favg_adaptive)+(E87*Fmax_adaptive)</f>
        <v>0</v>
      </c>
      <c r="D49" s="118" t="s">
        <v>472</v>
      </c>
      <c r="I49" s="260"/>
    </row>
    <row r="50" spans="2:9" x14ac:dyDescent="0.3">
      <c r="B50" s="41" t="s">
        <v>73</v>
      </c>
      <c r="C50" s="60">
        <f>(E74*Fmin_adaptive)+(E81*Favg_adaptive)+(E88*Fmax_adaptive)</f>
        <v>0</v>
      </c>
      <c r="D50" s="118" t="s">
        <v>471</v>
      </c>
      <c r="I50" s="260"/>
    </row>
    <row r="51" spans="2:9" ht="15.75" thickBot="1" x14ac:dyDescent="0.35">
      <c r="B51" s="13" t="s">
        <v>74</v>
      </c>
      <c r="C51" s="103">
        <f>(E75*Fmin_adaptive)+(E82*Favg_adaptive)+(E89*Fmax_adaptive)</f>
        <v>0</v>
      </c>
      <c r="D51" s="120" t="s">
        <v>470</v>
      </c>
      <c r="I51" s="260"/>
    </row>
    <row r="52" spans="2:9" ht="15.75" thickBot="1" x14ac:dyDescent="0.35">
      <c r="I52" s="260"/>
    </row>
    <row r="53" spans="2:9" ht="15.75" thickBot="1" x14ac:dyDescent="0.35">
      <c r="B53" s="110" t="s">
        <v>469</v>
      </c>
      <c r="C53" s="351"/>
      <c r="D53" s="358"/>
      <c r="E53" s="358"/>
      <c r="F53" s="365"/>
      <c r="I53" s="260"/>
    </row>
    <row r="54" spans="2:9" x14ac:dyDescent="0.3">
      <c r="B54" s="112" t="s">
        <v>76</v>
      </c>
      <c r="C54" s="26"/>
      <c r="D54" s="26"/>
      <c r="E54" s="26"/>
      <c r="F54" s="27"/>
      <c r="I54" s="260"/>
    </row>
    <row r="55" spans="2:9" ht="30" x14ac:dyDescent="0.3">
      <c r="B55" s="48" t="s">
        <v>78</v>
      </c>
      <c r="C55" s="331" t="s">
        <v>97</v>
      </c>
      <c r="D55" s="331" t="s">
        <v>72</v>
      </c>
      <c r="E55" s="331" t="s">
        <v>83</v>
      </c>
      <c r="F55" s="114" t="s">
        <v>346</v>
      </c>
      <c r="I55" s="260"/>
    </row>
    <row r="56" spans="2:9" x14ac:dyDescent="0.3">
      <c r="B56" s="41" t="s">
        <v>70</v>
      </c>
      <c r="C56" s="115">
        <f>'Test Data Inputs'!C75</f>
        <v>0</v>
      </c>
      <c r="D56" s="115">
        <f>'Test Data Inputs'!D75</f>
        <v>0</v>
      </c>
      <c r="E56" s="60">
        <f>SUM(C56:D56)</f>
        <v>0</v>
      </c>
      <c r="F56" s="118" t="s">
        <v>458</v>
      </c>
      <c r="I56" s="260"/>
    </row>
    <row r="57" spans="2:9" x14ac:dyDescent="0.3">
      <c r="B57" s="41" t="s">
        <v>332</v>
      </c>
      <c r="C57" s="115" t="str">
        <f>'Test Data Inputs'!C81</f>
        <v/>
      </c>
      <c r="D57" s="115" t="str">
        <f>'Test Data Inputs'!D81</f>
        <v/>
      </c>
      <c r="E57" s="60">
        <f t="shared" ref="E57:E60" si="0">SUM(C57:D57)</f>
        <v>0</v>
      </c>
      <c r="F57" s="118" t="s">
        <v>457</v>
      </c>
      <c r="I57" s="260"/>
    </row>
    <row r="58" spans="2:9" x14ac:dyDescent="0.3">
      <c r="B58" s="41" t="s">
        <v>331</v>
      </c>
      <c r="C58" s="115" t="str">
        <f>'Test Data Inputs'!C87</f>
        <v/>
      </c>
      <c r="D58" s="115" t="str">
        <f>'Test Data Inputs'!D87</f>
        <v/>
      </c>
      <c r="E58" s="60">
        <f t="shared" si="0"/>
        <v>0</v>
      </c>
      <c r="F58" s="118" t="s">
        <v>456</v>
      </c>
      <c r="I58" s="260"/>
    </row>
    <row r="59" spans="2:9" x14ac:dyDescent="0.3">
      <c r="B59" s="41" t="s">
        <v>73</v>
      </c>
      <c r="C59" s="115">
        <f>'Test Data Inputs'!C88</f>
        <v>0</v>
      </c>
      <c r="D59" s="115">
        <f>'Test Data Inputs'!D88</f>
        <v>0</v>
      </c>
      <c r="E59" s="60">
        <f t="shared" si="0"/>
        <v>0</v>
      </c>
      <c r="F59" s="118" t="s">
        <v>455</v>
      </c>
      <c r="I59" s="260"/>
    </row>
    <row r="60" spans="2:9" x14ac:dyDescent="0.3">
      <c r="B60" s="41" t="s">
        <v>74</v>
      </c>
      <c r="C60" s="115">
        <f>'Test Data Inputs'!C89</f>
        <v>0</v>
      </c>
      <c r="D60" s="115">
        <f>'Test Data Inputs'!D89</f>
        <v>0</v>
      </c>
      <c r="E60" s="60">
        <f t="shared" si="0"/>
        <v>0</v>
      </c>
      <c r="F60" s="118" t="s">
        <v>454</v>
      </c>
      <c r="I60" s="260"/>
    </row>
    <row r="61" spans="2:9" x14ac:dyDescent="0.3">
      <c r="B61" s="41"/>
      <c r="C61" s="116"/>
      <c r="D61" s="116"/>
      <c r="E61" s="116"/>
      <c r="F61" s="15"/>
      <c r="I61" s="260"/>
    </row>
    <row r="62" spans="2:9" ht="30" x14ac:dyDescent="0.3">
      <c r="B62" s="48" t="s">
        <v>79</v>
      </c>
      <c r="C62" s="331" t="s">
        <v>97</v>
      </c>
      <c r="D62" s="331" t="s">
        <v>72</v>
      </c>
      <c r="E62" s="331" t="s">
        <v>83</v>
      </c>
      <c r="F62" s="114" t="s">
        <v>346</v>
      </c>
      <c r="I62" s="260"/>
    </row>
    <row r="63" spans="2:9" x14ac:dyDescent="0.3">
      <c r="B63" s="41" t="s">
        <v>70</v>
      </c>
      <c r="C63" s="115">
        <f>'Test Data Inputs'!C92</f>
        <v>0</v>
      </c>
      <c r="D63" s="115">
        <f>'Test Data Inputs'!D92</f>
        <v>0</v>
      </c>
      <c r="E63" s="60">
        <f>SUM(C63:D63)</f>
        <v>0</v>
      </c>
      <c r="F63" s="118" t="s">
        <v>459</v>
      </c>
      <c r="I63" s="260"/>
    </row>
    <row r="64" spans="2:9" x14ac:dyDescent="0.3">
      <c r="B64" s="41" t="s">
        <v>332</v>
      </c>
      <c r="C64" s="115" t="str">
        <f>'Test Data Inputs'!C98</f>
        <v/>
      </c>
      <c r="D64" s="115" t="str">
        <f>'Test Data Inputs'!D98</f>
        <v/>
      </c>
      <c r="E64" s="60">
        <f t="shared" ref="E64:E67" si="1">SUM(C64:D64)</f>
        <v>0</v>
      </c>
      <c r="F64" s="118" t="s">
        <v>460</v>
      </c>
      <c r="I64" s="260"/>
    </row>
    <row r="65" spans="2:9" x14ac:dyDescent="0.3">
      <c r="B65" s="41" t="s">
        <v>331</v>
      </c>
      <c r="C65" s="115" t="str">
        <f>'Test Data Inputs'!C104</f>
        <v/>
      </c>
      <c r="D65" s="115" t="str">
        <f>'Test Data Inputs'!D104</f>
        <v/>
      </c>
      <c r="E65" s="60">
        <f t="shared" si="1"/>
        <v>0</v>
      </c>
      <c r="F65" s="118" t="s">
        <v>461</v>
      </c>
      <c r="I65" s="260"/>
    </row>
    <row r="66" spans="2:9" x14ac:dyDescent="0.3">
      <c r="B66" s="41" t="s">
        <v>73</v>
      </c>
      <c r="C66" s="115">
        <f>'Test Data Inputs'!C105</f>
        <v>0</v>
      </c>
      <c r="D66" s="115">
        <f>'Test Data Inputs'!D105</f>
        <v>0</v>
      </c>
      <c r="E66" s="60">
        <f t="shared" si="1"/>
        <v>0</v>
      </c>
      <c r="F66" s="118" t="s">
        <v>462</v>
      </c>
      <c r="I66" s="260"/>
    </row>
    <row r="67" spans="2:9" x14ac:dyDescent="0.3">
      <c r="B67" s="41" t="s">
        <v>74</v>
      </c>
      <c r="C67" s="115">
        <f>'Test Data Inputs'!C106</f>
        <v>0</v>
      </c>
      <c r="D67" s="115">
        <f>'Test Data Inputs'!D106</f>
        <v>0</v>
      </c>
      <c r="E67" s="60">
        <f t="shared" si="1"/>
        <v>0</v>
      </c>
      <c r="F67" s="118" t="s">
        <v>463</v>
      </c>
      <c r="I67" s="260"/>
    </row>
    <row r="68" spans="2:9" x14ac:dyDescent="0.3">
      <c r="B68" s="41"/>
      <c r="C68" s="12"/>
      <c r="D68" s="12"/>
      <c r="E68" s="12"/>
      <c r="F68" s="15"/>
      <c r="I68" s="260"/>
    </row>
    <row r="69" spans="2:9" x14ac:dyDescent="0.3">
      <c r="B69" s="45" t="s">
        <v>77</v>
      </c>
      <c r="C69" s="46"/>
      <c r="D69" s="46"/>
      <c r="E69" s="46"/>
      <c r="F69" s="15"/>
      <c r="I69" s="260"/>
    </row>
    <row r="70" spans="2:9" ht="30" x14ac:dyDescent="0.3">
      <c r="B70" s="48" t="s">
        <v>515</v>
      </c>
      <c r="C70" s="331" t="s">
        <v>97</v>
      </c>
      <c r="D70" s="331" t="s">
        <v>72</v>
      </c>
      <c r="E70" s="331" t="s">
        <v>83</v>
      </c>
      <c r="F70" s="114" t="s">
        <v>346</v>
      </c>
      <c r="I70" s="260"/>
    </row>
    <row r="71" spans="2:9" x14ac:dyDescent="0.3">
      <c r="B71" s="41" t="s">
        <v>70</v>
      </c>
      <c r="C71" s="115">
        <f>'Test Data Inputs'!C111</f>
        <v>0</v>
      </c>
      <c r="D71" s="115">
        <f>'Test Data Inputs'!D111</f>
        <v>0</v>
      </c>
      <c r="E71" s="60">
        <f t="shared" ref="E71:E85" si="2">SUM(C71:D71)</f>
        <v>0</v>
      </c>
      <c r="F71" s="118" t="s">
        <v>458</v>
      </c>
      <c r="I71" s="260"/>
    </row>
    <row r="72" spans="2:9" x14ac:dyDescent="0.3">
      <c r="B72" s="41" t="s">
        <v>332</v>
      </c>
      <c r="C72" s="115" t="str">
        <f>'Test Data Inputs'!C117</f>
        <v/>
      </c>
      <c r="D72" s="115" t="str">
        <f>'Test Data Inputs'!D117</f>
        <v/>
      </c>
      <c r="E72" s="60">
        <f t="shared" si="2"/>
        <v>0</v>
      </c>
      <c r="F72" s="118" t="s">
        <v>457</v>
      </c>
      <c r="I72" s="260"/>
    </row>
    <row r="73" spans="2:9" x14ac:dyDescent="0.3">
      <c r="B73" s="41" t="s">
        <v>331</v>
      </c>
      <c r="C73" s="115" t="str">
        <f>'Test Data Inputs'!C123</f>
        <v/>
      </c>
      <c r="D73" s="115" t="str">
        <f>'Test Data Inputs'!D123</f>
        <v/>
      </c>
      <c r="E73" s="60">
        <f t="shared" si="2"/>
        <v>0</v>
      </c>
      <c r="F73" s="118" t="s">
        <v>456</v>
      </c>
      <c r="I73" s="260"/>
    </row>
    <row r="74" spans="2:9" x14ac:dyDescent="0.3">
      <c r="B74" s="41" t="s">
        <v>73</v>
      </c>
      <c r="C74" s="115">
        <f>'Test Data Inputs'!C124</f>
        <v>0</v>
      </c>
      <c r="D74" s="115">
        <f>'Test Data Inputs'!D124</f>
        <v>0</v>
      </c>
      <c r="E74" s="60">
        <f t="shared" si="2"/>
        <v>0</v>
      </c>
      <c r="F74" s="118" t="s">
        <v>455</v>
      </c>
      <c r="I74" s="260"/>
    </row>
    <row r="75" spans="2:9" x14ac:dyDescent="0.3">
      <c r="B75" s="41" t="s">
        <v>74</v>
      </c>
      <c r="C75" s="115">
        <f>'Test Data Inputs'!C125</f>
        <v>0</v>
      </c>
      <c r="D75" s="115">
        <f>'Test Data Inputs'!D125</f>
        <v>0</v>
      </c>
      <c r="E75" s="60">
        <f t="shared" si="2"/>
        <v>0</v>
      </c>
      <c r="F75" s="118" t="s">
        <v>454</v>
      </c>
      <c r="I75" s="260"/>
    </row>
    <row r="76" spans="2:9" x14ac:dyDescent="0.3">
      <c r="B76" s="41"/>
      <c r="C76" s="43"/>
      <c r="D76" s="43"/>
      <c r="E76" s="43"/>
      <c r="F76" s="15"/>
      <c r="I76" s="260"/>
    </row>
    <row r="77" spans="2:9" ht="30" x14ac:dyDescent="0.3">
      <c r="B77" s="48" t="s">
        <v>81</v>
      </c>
      <c r="C77" s="331" t="s">
        <v>97</v>
      </c>
      <c r="D77" s="331" t="s">
        <v>72</v>
      </c>
      <c r="E77" s="331" t="s">
        <v>83</v>
      </c>
      <c r="F77" s="114" t="s">
        <v>346</v>
      </c>
      <c r="I77" s="260"/>
    </row>
    <row r="78" spans="2:9" x14ac:dyDescent="0.3">
      <c r="B78" s="41" t="s">
        <v>70</v>
      </c>
      <c r="C78" s="115">
        <f>'Test Data Inputs'!C128</f>
        <v>0</v>
      </c>
      <c r="D78" s="115">
        <f>'Test Data Inputs'!D128</f>
        <v>0</v>
      </c>
      <c r="E78" s="60">
        <f>SUM(C78:D78)</f>
        <v>0</v>
      </c>
      <c r="F78" s="118" t="s">
        <v>464</v>
      </c>
      <c r="I78" s="260"/>
    </row>
    <row r="79" spans="2:9" x14ac:dyDescent="0.3">
      <c r="B79" s="41" t="s">
        <v>332</v>
      </c>
      <c r="C79" s="115" t="str">
        <f>'Test Data Inputs'!C134</f>
        <v/>
      </c>
      <c r="D79" s="115" t="str">
        <f>'Test Data Inputs'!D134</f>
        <v/>
      </c>
      <c r="E79" s="60">
        <f t="shared" ref="E79:E82" si="3">SUM(C79:D79)</f>
        <v>0</v>
      </c>
      <c r="F79" s="118" t="s">
        <v>465</v>
      </c>
      <c r="I79" s="260"/>
    </row>
    <row r="80" spans="2:9" x14ac:dyDescent="0.3">
      <c r="B80" s="41" t="s">
        <v>331</v>
      </c>
      <c r="C80" s="115" t="str">
        <f>'Test Data Inputs'!C140</f>
        <v/>
      </c>
      <c r="D80" s="115" t="str">
        <f>'Test Data Inputs'!D140</f>
        <v/>
      </c>
      <c r="E80" s="60">
        <f t="shared" si="3"/>
        <v>0</v>
      </c>
      <c r="F80" s="118" t="s">
        <v>466</v>
      </c>
      <c r="I80" s="260"/>
    </row>
    <row r="81" spans="1:9" x14ac:dyDescent="0.3">
      <c r="B81" s="41" t="s">
        <v>73</v>
      </c>
      <c r="C81" s="115">
        <f>'Test Data Inputs'!C141</f>
        <v>0</v>
      </c>
      <c r="D81" s="115">
        <f>'Test Data Inputs'!D141</f>
        <v>0</v>
      </c>
      <c r="E81" s="60">
        <f t="shared" si="3"/>
        <v>0</v>
      </c>
      <c r="F81" s="118" t="s">
        <v>467</v>
      </c>
      <c r="I81" s="260"/>
    </row>
    <row r="82" spans="1:9" x14ac:dyDescent="0.3">
      <c r="B82" s="41" t="s">
        <v>74</v>
      </c>
      <c r="C82" s="115">
        <f>'Test Data Inputs'!C142</f>
        <v>0</v>
      </c>
      <c r="D82" s="115">
        <f>'Test Data Inputs'!D142</f>
        <v>0</v>
      </c>
      <c r="E82" s="60">
        <f t="shared" si="3"/>
        <v>0</v>
      </c>
      <c r="F82" s="118" t="s">
        <v>468</v>
      </c>
      <c r="I82" s="260"/>
    </row>
    <row r="83" spans="1:9" x14ac:dyDescent="0.3">
      <c r="B83" s="41"/>
      <c r="C83" s="43"/>
      <c r="D83" s="43"/>
      <c r="E83" s="43"/>
      <c r="F83" s="15"/>
      <c r="I83" s="260"/>
    </row>
    <row r="84" spans="1:9" ht="30" x14ac:dyDescent="0.3">
      <c r="B84" s="48" t="s">
        <v>82</v>
      </c>
      <c r="C84" s="331" t="s">
        <v>97</v>
      </c>
      <c r="D84" s="331" t="s">
        <v>72</v>
      </c>
      <c r="E84" s="331" t="s">
        <v>83</v>
      </c>
      <c r="F84" s="114" t="s">
        <v>346</v>
      </c>
      <c r="I84" s="260"/>
    </row>
    <row r="85" spans="1:9" x14ac:dyDescent="0.3">
      <c r="B85" s="329" t="s">
        <v>70</v>
      </c>
      <c r="C85" s="330">
        <f>'Test Data Inputs'!C145</f>
        <v>0</v>
      </c>
      <c r="D85" s="330">
        <f>'Test Data Inputs'!D145</f>
        <v>0</v>
      </c>
      <c r="E85" s="60">
        <f t="shared" si="2"/>
        <v>0</v>
      </c>
      <c r="F85" s="118" t="s">
        <v>459</v>
      </c>
      <c r="I85" s="260"/>
    </row>
    <row r="86" spans="1:9" x14ac:dyDescent="0.3">
      <c r="B86" s="41" t="s">
        <v>332</v>
      </c>
      <c r="C86" s="330" t="str">
        <f>'Test Data Inputs'!C151</f>
        <v/>
      </c>
      <c r="D86" s="330" t="str">
        <f>'Test Data Inputs'!D151</f>
        <v/>
      </c>
      <c r="E86" s="60">
        <f t="shared" ref="E86:E89" si="4">SUM(C86:D86)</f>
        <v>0</v>
      </c>
      <c r="F86" s="118" t="s">
        <v>460</v>
      </c>
      <c r="I86" s="260"/>
    </row>
    <row r="87" spans="1:9" x14ac:dyDescent="0.3">
      <c r="B87" s="41" t="s">
        <v>331</v>
      </c>
      <c r="C87" s="330" t="str">
        <f>'Test Data Inputs'!C157</f>
        <v/>
      </c>
      <c r="D87" s="330" t="str">
        <f>'Test Data Inputs'!D157</f>
        <v/>
      </c>
      <c r="E87" s="60">
        <f t="shared" si="4"/>
        <v>0</v>
      </c>
      <c r="F87" s="118" t="s">
        <v>461</v>
      </c>
      <c r="I87" s="260"/>
    </row>
    <row r="88" spans="1:9" x14ac:dyDescent="0.3">
      <c r="B88" s="41" t="s">
        <v>73</v>
      </c>
      <c r="C88" s="330">
        <f>'Test Data Inputs'!C158</f>
        <v>0</v>
      </c>
      <c r="D88" s="330">
        <f>'Test Data Inputs'!D158</f>
        <v>0</v>
      </c>
      <c r="E88" s="60">
        <f t="shared" si="4"/>
        <v>0</v>
      </c>
      <c r="F88" s="118" t="s">
        <v>462</v>
      </c>
      <c r="I88" s="260"/>
    </row>
    <row r="89" spans="1:9" ht="15.75" thickBot="1" x14ac:dyDescent="0.35">
      <c r="B89" s="13" t="s">
        <v>74</v>
      </c>
      <c r="C89" s="117">
        <f>'Test Data Inputs'!C159</f>
        <v>0</v>
      </c>
      <c r="D89" s="117">
        <f>'Test Data Inputs'!D159</f>
        <v>0</v>
      </c>
      <c r="E89" s="103">
        <f t="shared" si="4"/>
        <v>0</v>
      </c>
      <c r="F89" s="120" t="s">
        <v>463</v>
      </c>
      <c r="I89" s="260"/>
    </row>
    <row r="90" spans="1:9" x14ac:dyDescent="0.3">
      <c r="I90" s="260"/>
    </row>
    <row r="91" spans="1:9" x14ac:dyDescent="0.3">
      <c r="A91" s="260"/>
      <c r="B91" s="260"/>
      <c r="C91" s="260"/>
      <c r="D91" s="260"/>
      <c r="E91" s="260"/>
      <c r="F91" s="260"/>
      <c r="G91" s="260"/>
      <c r="H91" s="260"/>
      <c r="I91" s="260"/>
    </row>
  </sheetData>
  <sheetProtection password="CB38" sheet="1" objects="1" scenarios="1" selectLockedCells="1"/>
  <mergeCells count="7">
    <mergeCell ref="C8:E8"/>
    <mergeCell ref="B2:E2"/>
    <mergeCell ref="C3:E3"/>
    <mergeCell ref="C4:E4"/>
    <mergeCell ref="C5:E5"/>
    <mergeCell ref="C6:E6"/>
    <mergeCell ref="C7:E7"/>
  </mergeCells>
  <hyperlinks>
    <hyperlink ref="G5" location="Instructions!C35" display="Back to Instructions tab"/>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5"/>
  <sheetViews>
    <sheetView zoomScale="90" zoomScaleNormal="90" workbookViewId="0">
      <selection activeCell="F5" sqref="F5"/>
    </sheetView>
  </sheetViews>
  <sheetFormatPr defaultColWidth="9.140625" defaultRowHeight="15" x14ac:dyDescent="0.3"/>
  <cols>
    <col min="1" max="1" width="3.28515625" style="8" customWidth="1"/>
    <col min="2" max="2" width="38.140625" style="8" customWidth="1"/>
    <col min="3" max="3" width="23" style="8" customWidth="1"/>
    <col min="4" max="4" width="20.7109375" style="8" customWidth="1"/>
    <col min="5" max="5" width="5.42578125" style="8" customWidth="1"/>
    <col min="6" max="6" width="21.7109375" style="8" bestFit="1" customWidth="1"/>
    <col min="7" max="7" width="5.42578125" style="8" customWidth="1"/>
    <col min="8" max="8" width="5" style="8" customWidth="1"/>
    <col min="9" max="16384" width="9.140625" style="8"/>
  </cols>
  <sheetData>
    <row r="1" spans="2:8" ht="15.75" thickBot="1" x14ac:dyDescent="0.35">
      <c r="H1" s="260"/>
    </row>
    <row r="2" spans="2:8" ht="15.75" thickBot="1" x14ac:dyDescent="0.35">
      <c r="B2" s="763" t="str">
        <f>'Version Control'!$B$2</f>
        <v>Title Block</v>
      </c>
      <c r="C2" s="764"/>
      <c r="D2" s="765"/>
      <c r="E2" s="386"/>
      <c r="F2" s="386"/>
      <c r="G2" s="386"/>
      <c r="H2" s="260"/>
    </row>
    <row r="3" spans="2:8" ht="15.75" customHeight="1" x14ac:dyDescent="0.3">
      <c r="B3" s="490" t="str">
        <f>'Version Control'!$B$3</f>
        <v>Test Report Template Name:</v>
      </c>
      <c r="C3" s="768" t="str">
        <f>'Version Control'!$C$3</f>
        <v xml:space="preserve">Residential Clothes Washer J2  </v>
      </c>
      <c r="D3" s="769"/>
      <c r="E3" s="385"/>
      <c r="F3" s="385"/>
      <c r="G3" s="385"/>
      <c r="H3" s="260"/>
    </row>
    <row r="4" spans="2:8" x14ac:dyDescent="0.3">
      <c r="B4" s="491" t="str">
        <f>'Version Control'!$B$4</f>
        <v>Version Number:</v>
      </c>
      <c r="C4" s="770" t="str">
        <f>'Version Control'!$C$4</f>
        <v>v1.2</v>
      </c>
      <c r="D4" s="771"/>
      <c r="E4" s="385"/>
      <c r="F4" s="385"/>
      <c r="G4" s="385"/>
      <c r="H4" s="260"/>
    </row>
    <row r="5" spans="2:8" x14ac:dyDescent="0.3">
      <c r="B5" s="492" t="str">
        <f>'Version Control'!$B$5</f>
        <v xml:space="preserve">Latest Template Revision: </v>
      </c>
      <c r="C5" s="772">
        <f>'Version Control'!$C$5</f>
        <v>42062</v>
      </c>
      <c r="D5" s="773"/>
      <c r="E5" s="12"/>
      <c r="F5" s="495" t="s">
        <v>210</v>
      </c>
      <c r="G5" s="12"/>
      <c r="H5" s="260"/>
    </row>
    <row r="6" spans="2:8" x14ac:dyDescent="0.3">
      <c r="B6" s="492" t="str">
        <f>'Version Control'!$B$6</f>
        <v>Tab Name:</v>
      </c>
      <c r="C6" s="770" t="str">
        <f ca="1">MID(CELL("filename",A1), FIND("]", CELL("filename", A1))+ 1, 255)</f>
        <v>Calculations - Dryer Energy</v>
      </c>
      <c r="D6" s="771"/>
      <c r="E6" s="12"/>
      <c r="F6" s="12"/>
      <c r="G6" s="12"/>
      <c r="H6" s="260"/>
    </row>
    <row r="7" spans="2:8" ht="36" customHeight="1" x14ac:dyDescent="0.3">
      <c r="B7" s="572" t="str">
        <f>'Version Control'!$B$7</f>
        <v>File Name:</v>
      </c>
      <c r="C7" s="766" t="str">
        <f ca="1">'Version Control'!$C$7</f>
        <v>Residential Clothes Washer J2 - v1 2.xlsx</v>
      </c>
      <c r="D7" s="767"/>
      <c r="E7" s="12"/>
      <c r="F7" s="12"/>
      <c r="G7" s="12"/>
      <c r="H7" s="260"/>
    </row>
    <row r="8" spans="2:8" ht="16.5" customHeight="1" thickBot="1" x14ac:dyDescent="0.35">
      <c r="B8" s="493" t="str">
        <f>'Version Control'!$B$8</f>
        <v xml:space="preserve">Test Completion Date: </v>
      </c>
      <c r="C8" s="761" t="str">
        <f>'Version Control'!$C$8</f>
        <v>[MM/DD/YYYY]</v>
      </c>
      <c r="D8" s="762"/>
      <c r="E8" s="12"/>
      <c r="F8" s="12"/>
      <c r="G8" s="12"/>
      <c r="H8" s="260"/>
    </row>
    <row r="9" spans="2:8" x14ac:dyDescent="0.3">
      <c r="H9" s="260"/>
    </row>
    <row r="10" spans="2:8" ht="21" x14ac:dyDescent="0.4">
      <c r="B10" s="107" t="s">
        <v>440</v>
      </c>
      <c r="H10" s="260"/>
    </row>
    <row r="11" spans="2:8" x14ac:dyDescent="0.3">
      <c r="B11" s="17" t="s">
        <v>143</v>
      </c>
      <c r="H11" s="260"/>
    </row>
    <row r="12" spans="2:8" ht="15.75" thickBot="1" x14ac:dyDescent="0.35">
      <c r="H12" s="260"/>
    </row>
    <row r="13" spans="2:8" ht="15.75" thickBot="1" x14ac:dyDescent="0.35">
      <c r="B13" s="110" t="s">
        <v>89</v>
      </c>
      <c r="C13" s="388"/>
      <c r="D13" s="12"/>
      <c r="H13" s="260"/>
    </row>
    <row r="14" spans="2:8" ht="15.75" thickBot="1" x14ac:dyDescent="0.35">
      <c r="B14" s="51" t="s">
        <v>202</v>
      </c>
      <c r="C14" s="387" t="str">
        <f>IF(C19="Manual",C31,IF(OR(C19="Adaptive",C19="User-Adjustable Adaptive"),C32,IF(OR(C19="Both Manual and Adaptive",C19="Both Manual and User-Adjustable Adaptive"),C33,"")))</f>
        <v/>
      </c>
      <c r="D14" s="12" t="s">
        <v>88</v>
      </c>
      <c r="H14" s="260"/>
    </row>
    <row r="15" spans="2:8" s="12" customFormat="1" x14ac:dyDescent="0.3">
      <c r="B15" s="42"/>
      <c r="C15" s="44"/>
      <c r="H15" s="489"/>
    </row>
    <row r="16" spans="2:8" ht="21" x14ac:dyDescent="0.4">
      <c r="B16" s="107" t="s">
        <v>126</v>
      </c>
      <c r="H16" s="260"/>
    </row>
    <row r="17" spans="2:8" s="12" customFormat="1" ht="15.75" thickBot="1" x14ac:dyDescent="0.35">
      <c r="B17" s="42"/>
      <c r="C17" s="44"/>
      <c r="H17" s="489"/>
    </row>
    <row r="18" spans="2:8" ht="15.75" thickBot="1" x14ac:dyDescent="0.35">
      <c r="B18" s="364" t="s">
        <v>433</v>
      </c>
      <c r="C18" s="365"/>
      <c r="D18" s="12"/>
      <c r="H18" s="260"/>
    </row>
    <row r="19" spans="2:8" ht="30.75" customHeight="1" x14ac:dyDescent="0.3">
      <c r="B19" s="393" t="s">
        <v>437</v>
      </c>
      <c r="C19" s="394">
        <f>'General Info &amp; Test Results'!C30</f>
        <v>0</v>
      </c>
      <c r="D19" s="381"/>
      <c r="H19" s="260"/>
    </row>
    <row r="20" spans="2:8" x14ac:dyDescent="0.3">
      <c r="B20" s="50" t="s">
        <v>445</v>
      </c>
      <c r="C20" s="108">
        <f>'Test Data Inputs'!C21</f>
        <v>3</v>
      </c>
      <c r="D20" s="12"/>
      <c r="H20" s="260"/>
    </row>
    <row r="21" spans="2:8" x14ac:dyDescent="0.3">
      <c r="B21" s="50" t="s">
        <v>444</v>
      </c>
      <c r="C21" s="108" t="e">
        <f>'Test Data Inputs'!C22</f>
        <v>#VALUE!</v>
      </c>
      <c r="D21" s="12"/>
      <c r="H21" s="260"/>
    </row>
    <row r="22" spans="2:8" ht="15.75" thickBot="1" x14ac:dyDescent="0.35">
      <c r="B22" s="51" t="s">
        <v>443</v>
      </c>
      <c r="C22" s="109" t="e">
        <f>'Test Data Inputs'!C23</f>
        <v>#VALUE!</v>
      </c>
      <c r="D22" s="12"/>
      <c r="H22" s="260"/>
    </row>
    <row r="23" spans="2:8" ht="15.75" thickBot="1" x14ac:dyDescent="0.35">
      <c r="B23" s="42"/>
      <c r="C23" s="42"/>
      <c r="D23" s="12"/>
      <c r="H23" s="260"/>
    </row>
    <row r="24" spans="2:8" ht="15.75" thickBot="1" x14ac:dyDescent="0.35">
      <c r="B24" s="25" t="s">
        <v>84</v>
      </c>
      <c r="C24" s="27"/>
      <c r="D24" s="12"/>
      <c r="H24" s="260"/>
    </row>
    <row r="25" spans="2:8" ht="30" x14ac:dyDescent="0.3">
      <c r="B25" s="395" t="s">
        <v>441</v>
      </c>
      <c r="C25" s="396">
        <v>0.5</v>
      </c>
      <c r="D25" s="12"/>
      <c r="H25" s="260"/>
    </row>
    <row r="26" spans="2:8" x14ac:dyDescent="0.3">
      <c r="B26" s="50" t="s">
        <v>92</v>
      </c>
      <c r="C26" s="113">
        <v>0.91</v>
      </c>
      <c r="D26" s="12"/>
      <c r="H26" s="260"/>
    </row>
    <row r="27" spans="2:8" ht="15.75" thickBot="1" x14ac:dyDescent="0.35">
      <c r="B27" s="51" t="s">
        <v>91</v>
      </c>
      <c r="C27" s="397" t="str">
        <f>'Calculations - RMC'!$C$14</f>
        <v/>
      </c>
      <c r="D27" s="12"/>
      <c r="H27" s="260"/>
    </row>
    <row r="28" spans="2:8" ht="15.75" thickBot="1" x14ac:dyDescent="0.35">
      <c r="B28" s="42"/>
      <c r="C28" s="42"/>
      <c r="D28" s="12"/>
      <c r="H28" s="260"/>
    </row>
    <row r="29" spans="2:8" ht="15.75" thickBot="1" x14ac:dyDescent="0.35">
      <c r="B29" s="38" t="s">
        <v>442</v>
      </c>
      <c r="C29" s="39"/>
      <c r="D29" s="40"/>
      <c r="H29" s="260"/>
    </row>
    <row r="30" spans="2:8" ht="30" x14ac:dyDescent="0.3">
      <c r="B30" s="366"/>
      <c r="C30" s="362" t="s">
        <v>446</v>
      </c>
      <c r="D30" s="363" t="s">
        <v>346</v>
      </c>
      <c r="H30" s="260"/>
    </row>
    <row r="31" spans="2:8" x14ac:dyDescent="0.3">
      <c r="B31" s="41" t="s">
        <v>188</v>
      </c>
      <c r="C31" s="116" t="e">
        <f>((Fmax_manual*$C$22)+(Fmin_manual*$C$20))*($C$27-4%)*$C$25*$C$26</f>
        <v>#VALUE!</v>
      </c>
      <c r="D31" s="118" t="s">
        <v>202</v>
      </c>
      <c r="E31" s="398"/>
      <c r="F31" s="398"/>
      <c r="G31" s="398"/>
      <c r="H31" s="260"/>
    </row>
    <row r="32" spans="2:8" x14ac:dyDescent="0.3">
      <c r="B32" s="41" t="s">
        <v>189</v>
      </c>
      <c r="C32" s="116" t="e">
        <f>((Fmax_adaptive*$C$22)+(Favg_adaptive*$C$21)+(Fmin_adaptive*$C$20))*($C$27-4%)*$C$25*$C$26</f>
        <v>#VALUE!</v>
      </c>
      <c r="D32" s="118" t="s">
        <v>202</v>
      </c>
      <c r="H32" s="260"/>
    </row>
    <row r="33" spans="1:8" ht="15.75" thickBot="1" x14ac:dyDescent="0.35">
      <c r="B33" s="13" t="s">
        <v>425</v>
      </c>
      <c r="C33" s="399" t="e">
        <f>AVERAGE(C32,C31)</f>
        <v>#VALUE!</v>
      </c>
      <c r="D33" s="120" t="s">
        <v>202</v>
      </c>
      <c r="H33" s="260"/>
    </row>
    <row r="34" spans="1:8" s="12" customFormat="1" x14ac:dyDescent="0.3">
      <c r="C34" s="116"/>
      <c r="D34" s="44"/>
      <c r="H34" s="489"/>
    </row>
    <row r="35" spans="1:8" x14ac:dyDescent="0.3">
      <c r="A35" s="260"/>
      <c r="B35" s="260"/>
      <c r="C35" s="260"/>
      <c r="D35" s="260"/>
      <c r="E35" s="260"/>
      <c r="F35" s="260"/>
      <c r="G35" s="260"/>
      <c r="H35" s="260"/>
    </row>
  </sheetData>
  <sheetProtection password="CB38" sheet="1" objects="1" scenarios="1" selectLockedCells="1"/>
  <mergeCells count="7">
    <mergeCell ref="C8:D8"/>
    <mergeCell ref="B2:D2"/>
    <mergeCell ref="C7:D7"/>
    <mergeCell ref="C3:D3"/>
    <mergeCell ref="C4:D4"/>
    <mergeCell ref="C5:D5"/>
    <mergeCell ref="C6:D6"/>
  </mergeCells>
  <hyperlinks>
    <hyperlink ref="F5" location="Instructions!C35" display="Back to Instructions tab"/>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77"/>
  <sheetViews>
    <sheetView zoomScale="90" zoomScaleNormal="90" workbookViewId="0">
      <selection activeCell="G5" sqref="G5"/>
    </sheetView>
  </sheetViews>
  <sheetFormatPr defaultColWidth="9.140625" defaultRowHeight="15" x14ac:dyDescent="0.3"/>
  <cols>
    <col min="1" max="1" width="5" style="8" customWidth="1"/>
    <col min="2" max="2" width="37.5703125" style="8" customWidth="1"/>
    <col min="3" max="3" width="23.28515625" style="8" customWidth="1"/>
    <col min="4" max="4" width="18.7109375" style="8" customWidth="1"/>
    <col min="5" max="5" width="5.85546875" style="8" customWidth="1"/>
    <col min="6" max="6" width="9.140625" style="8"/>
    <col min="7" max="7" width="21.7109375" style="8" bestFit="1" customWidth="1"/>
    <col min="8" max="8" width="9.140625" style="8"/>
    <col min="9" max="9" width="3.7109375" style="8" customWidth="1"/>
    <col min="10" max="16384" width="9.140625" style="8"/>
  </cols>
  <sheetData>
    <row r="1" spans="2:9" ht="15.75" thickBot="1" x14ac:dyDescent="0.35">
      <c r="I1" s="260"/>
    </row>
    <row r="2" spans="2:9" ht="18" thickBot="1" x14ac:dyDescent="0.35">
      <c r="B2" s="703" t="str">
        <f>'Version Control'!$B$2</f>
        <v>Title Block</v>
      </c>
      <c r="C2" s="704"/>
      <c r="D2" s="704"/>
      <c r="E2" s="705"/>
      <c r="I2" s="260"/>
    </row>
    <row r="3" spans="2:9" ht="15.75" customHeight="1" x14ac:dyDescent="0.3">
      <c r="B3" s="483" t="str">
        <f>'Version Control'!$B$3</f>
        <v>Test Report Template Name:</v>
      </c>
      <c r="C3" s="706" t="str">
        <f>'Version Control'!$C$3</f>
        <v xml:space="preserve">Residential Clothes Washer J2  </v>
      </c>
      <c r="D3" s="707"/>
      <c r="E3" s="708"/>
      <c r="I3" s="260"/>
    </row>
    <row r="4" spans="2:9" ht="16.5" x14ac:dyDescent="0.3">
      <c r="B4" s="238" t="str">
        <f>'Version Control'!$B$4</f>
        <v>Version Number:</v>
      </c>
      <c r="C4" s="693" t="str">
        <f>'Version Control'!$C$4</f>
        <v>v1.2</v>
      </c>
      <c r="D4" s="694"/>
      <c r="E4" s="695"/>
      <c r="I4" s="260"/>
    </row>
    <row r="5" spans="2:9" ht="16.5" x14ac:dyDescent="0.3">
      <c r="B5" s="215" t="str">
        <f>'Version Control'!$B$5</f>
        <v xml:space="preserve">Latest Template Revision: </v>
      </c>
      <c r="C5" s="690">
        <f>'Version Control'!$C$5</f>
        <v>42062</v>
      </c>
      <c r="D5" s="691"/>
      <c r="E5" s="692"/>
      <c r="G5" s="495" t="s">
        <v>210</v>
      </c>
      <c r="I5" s="260"/>
    </row>
    <row r="6" spans="2:9" ht="16.5" x14ac:dyDescent="0.3">
      <c r="B6" s="215" t="str">
        <f>'Version Control'!$B$6</f>
        <v>Tab Name:</v>
      </c>
      <c r="C6" s="693" t="str">
        <f ca="1">MID(CELL("filename",A1), FIND("]", CELL("filename", A1))+ 1, 255)</f>
        <v>Calculations - Machine Elec</v>
      </c>
      <c r="D6" s="694"/>
      <c r="E6" s="695"/>
      <c r="I6" s="260"/>
    </row>
    <row r="7" spans="2:9" ht="34.5" customHeight="1" x14ac:dyDescent="0.3">
      <c r="B7" s="571" t="str">
        <f>'Version Control'!$B$7</f>
        <v>File Name:</v>
      </c>
      <c r="C7" s="700" t="str">
        <f ca="1">'Version Control'!$C$7</f>
        <v>Residential Clothes Washer J2 - v1 2.xlsx</v>
      </c>
      <c r="D7" s="701"/>
      <c r="E7" s="702"/>
      <c r="I7" s="260"/>
    </row>
    <row r="8" spans="2:9" ht="16.5" customHeight="1" thickBot="1" x14ac:dyDescent="0.35">
      <c r="B8" s="216" t="str">
        <f>'Version Control'!$B$8</f>
        <v xml:space="preserve">Test Completion Date: </v>
      </c>
      <c r="C8" s="696" t="str">
        <f>'Version Control'!$C$8</f>
        <v>[MM/DD/YYYY]</v>
      </c>
      <c r="D8" s="697"/>
      <c r="E8" s="698"/>
      <c r="I8" s="260"/>
    </row>
    <row r="9" spans="2:9" x14ac:dyDescent="0.3">
      <c r="I9" s="260"/>
    </row>
    <row r="10" spans="2:9" ht="21" x14ac:dyDescent="0.4">
      <c r="B10" s="107" t="s">
        <v>439</v>
      </c>
      <c r="I10" s="260"/>
    </row>
    <row r="11" spans="2:9" x14ac:dyDescent="0.3">
      <c r="B11" s="17" t="s">
        <v>436</v>
      </c>
      <c r="I11" s="260"/>
    </row>
    <row r="12" spans="2:9" ht="15.75" thickBot="1" x14ac:dyDescent="0.35">
      <c r="I12" s="260"/>
    </row>
    <row r="13" spans="2:9" ht="15.75" thickBot="1" x14ac:dyDescent="0.35">
      <c r="B13" s="110" t="s">
        <v>421</v>
      </c>
      <c r="C13" s="388"/>
      <c r="D13" s="12"/>
      <c r="I13" s="260"/>
    </row>
    <row r="14" spans="2:9" ht="15.75" thickBot="1" x14ac:dyDescent="0.35">
      <c r="B14" s="51" t="s">
        <v>203</v>
      </c>
      <c r="C14" s="387" t="str">
        <f>IF(C19="Manual",C23,IF(C19="Adaptive",C24,IF(C19="User-Adjustable Adaptive",C24,IF(C19="Both Manual and Adaptive",C25,IF(C19="Both Manual and User-Adjustable Adaptive",C25,"")))))</f>
        <v/>
      </c>
      <c r="D14" s="12" t="s">
        <v>88</v>
      </c>
      <c r="I14" s="260"/>
    </row>
    <row r="15" spans="2:9" x14ac:dyDescent="0.3">
      <c r="I15" s="260"/>
    </row>
    <row r="16" spans="2:9" ht="21" x14ac:dyDescent="0.4">
      <c r="B16" s="107" t="s">
        <v>126</v>
      </c>
      <c r="I16" s="260"/>
    </row>
    <row r="17" spans="2:10" s="12" customFormat="1" ht="15.75" thickBot="1" x14ac:dyDescent="0.35">
      <c r="B17" s="42"/>
      <c r="C17" s="44"/>
      <c r="I17" s="489"/>
    </row>
    <row r="18" spans="2:10" ht="15.75" thickBot="1" x14ac:dyDescent="0.35">
      <c r="B18" s="364" t="s">
        <v>433</v>
      </c>
      <c r="C18" s="365"/>
      <c r="D18" s="12"/>
      <c r="I18" s="260"/>
    </row>
    <row r="19" spans="2:10" ht="15.75" thickBot="1" x14ac:dyDescent="0.35">
      <c r="B19" s="390" t="s">
        <v>437</v>
      </c>
      <c r="C19" s="356">
        <f>'General Info &amp; Test Results'!$C$30</f>
        <v>0</v>
      </c>
      <c r="D19" s="12"/>
      <c r="I19" s="260"/>
    </row>
    <row r="20" spans="2:10" ht="15.75" thickBot="1" x14ac:dyDescent="0.35">
      <c r="B20" s="42"/>
      <c r="C20" s="42"/>
      <c r="D20" s="12"/>
      <c r="I20" s="260"/>
    </row>
    <row r="21" spans="2:10" ht="15.75" thickBot="1" x14ac:dyDescent="0.35">
      <c r="B21" s="110" t="s">
        <v>421</v>
      </c>
      <c r="C21" s="351"/>
      <c r="D21" s="365"/>
      <c r="I21" s="260"/>
    </row>
    <row r="22" spans="2:10" ht="30" x14ac:dyDescent="0.3">
      <c r="B22" s="366"/>
      <c r="C22" s="362" t="s">
        <v>415</v>
      </c>
      <c r="D22" s="363" t="s">
        <v>346</v>
      </c>
      <c r="I22" s="260"/>
    </row>
    <row r="23" spans="2:10" x14ac:dyDescent="0.3">
      <c r="B23" s="41" t="s">
        <v>188</v>
      </c>
      <c r="C23" s="367" t="e">
        <f>(C30*Fmin_manual)+(C31*Fmax_manual)</f>
        <v>#VALUE!</v>
      </c>
      <c r="D23" s="118" t="s">
        <v>203</v>
      </c>
      <c r="I23" s="260"/>
    </row>
    <row r="24" spans="2:10" x14ac:dyDescent="0.3">
      <c r="B24" s="41" t="s">
        <v>189</v>
      </c>
      <c r="C24" s="367" t="e">
        <f>(C34*Fmin_adaptive)+(C35*Favg_adaptive)+(C36*Fmax_adaptive)</f>
        <v>#VALUE!</v>
      </c>
      <c r="D24" s="118" t="s">
        <v>203</v>
      </c>
      <c r="I24" s="260"/>
    </row>
    <row r="25" spans="2:10" ht="15.75" thickBot="1" x14ac:dyDescent="0.35">
      <c r="B25" s="13" t="s">
        <v>425</v>
      </c>
      <c r="C25" s="368" t="e">
        <f>AVERAGE(C23:C24)</f>
        <v>#VALUE!</v>
      </c>
      <c r="D25" s="120" t="s">
        <v>203</v>
      </c>
      <c r="I25" s="260"/>
    </row>
    <row r="26" spans="2:10" ht="15.75" thickBot="1" x14ac:dyDescent="0.35">
      <c r="B26" s="42"/>
      <c r="C26" s="42"/>
      <c r="D26" s="12"/>
      <c r="I26" s="260"/>
    </row>
    <row r="27" spans="2:10" ht="15.75" thickBot="1" x14ac:dyDescent="0.35">
      <c r="B27" s="110" t="s">
        <v>416</v>
      </c>
      <c r="C27" s="351"/>
      <c r="D27" s="111"/>
      <c r="I27" s="260"/>
    </row>
    <row r="28" spans="2:10" x14ac:dyDescent="0.3">
      <c r="B28" s="112" t="s">
        <v>76</v>
      </c>
      <c r="C28" s="26"/>
      <c r="D28" s="27"/>
      <c r="E28" s="12"/>
      <c r="I28" s="494"/>
      <c r="J28" s="12"/>
    </row>
    <row r="29" spans="2:10" ht="30" x14ac:dyDescent="0.3">
      <c r="B29" s="41"/>
      <c r="C29" s="331" t="s">
        <v>415</v>
      </c>
      <c r="D29" s="114" t="s">
        <v>346</v>
      </c>
      <c r="E29" s="12"/>
      <c r="I29" s="260"/>
    </row>
    <row r="30" spans="2:10" x14ac:dyDescent="0.3">
      <c r="B30" s="41" t="s">
        <v>78</v>
      </c>
      <c r="C30" s="43" t="e">
        <f>(TUFm*C45)+(TUFh*C44)+(TUFww*C43)+(TUFw*C42)+(TUFc*C41)</f>
        <v>#VALUE!</v>
      </c>
      <c r="D30" s="118" t="s">
        <v>417</v>
      </c>
      <c r="E30" s="12"/>
      <c r="I30" s="260"/>
    </row>
    <row r="31" spans="2:10" x14ac:dyDescent="0.3">
      <c r="B31" s="41" t="s">
        <v>79</v>
      </c>
      <c r="C31" s="43" t="e">
        <f>(TUFm*C52)+(TUFh*C51)+(TUFww*C50)+(TUFw*C49)+(TUFc*C48)</f>
        <v>#VALUE!</v>
      </c>
      <c r="D31" s="118" t="s">
        <v>418</v>
      </c>
      <c r="E31" s="12"/>
      <c r="I31" s="260"/>
    </row>
    <row r="32" spans="2:10" x14ac:dyDescent="0.3">
      <c r="B32" s="45" t="s">
        <v>77</v>
      </c>
      <c r="C32" s="355"/>
      <c r="D32" s="350"/>
      <c r="E32" s="12"/>
      <c r="I32" s="260"/>
    </row>
    <row r="33" spans="2:9" ht="30" x14ac:dyDescent="0.3">
      <c r="B33" s="41"/>
      <c r="C33" s="331" t="s">
        <v>415</v>
      </c>
      <c r="D33" s="114" t="s">
        <v>346</v>
      </c>
      <c r="E33" s="12"/>
      <c r="I33" s="260"/>
    </row>
    <row r="34" spans="2:9" x14ac:dyDescent="0.3">
      <c r="B34" s="41" t="s">
        <v>80</v>
      </c>
      <c r="C34" s="43" t="e">
        <f>(TUFm*C60)+(TUFh*C59)+(TUFww*C58)+(TUFw*C57)+(TUFc*C56)</f>
        <v>#VALUE!</v>
      </c>
      <c r="D34" s="118" t="s">
        <v>417</v>
      </c>
      <c r="E34" s="12"/>
      <c r="I34" s="260"/>
    </row>
    <row r="35" spans="2:9" x14ac:dyDescent="0.3">
      <c r="B35" s="41" t="s">
        <v>81</v>
      </c>
      <c r="C35" s="43" t="e">
        <f>(TUFm*C67)+(TUFh*C66)+(TUFww*C65)+(TUFw*C64)+(TUFc*C63)</f>
        <v>#VALUE!</v>
      </c>
      <c r="D35" s="118" t="s">
        <v>419</v>
      </c>
      <c r="E35" s="12"/>
      <c r="I35" s="260"/>
    </row>
    <row r="36" spans="2:9" ht="15.75" thickBot="1" x14ac:dyDescent="0.35">
      <c r="B36" s="13" t="s">
        <v>82</v>
      </c>
      <c r="C36" s="353" t="e">
        <f>(TUFm*C74)+(TUFh*C73)+(TUFww*C72)+(TUFw*C71)+(TUFc*C70)</f>
        <v>#VALUE!</v>
      </c>
      <c r="D36" s="120" t="s">
        <v>420</v>
      </c>
      <c r="E36" s="12"/>
      <c r="I36" s="260"/>
    </row>
    <row r="37" spans="2:9" ht="15.75" thickBot="1" x14ac:dyDescent="0.35">
      <c r="I37" s="260"/>
    </row>
    <row r="38" spans="2:9" ht="15.75" thickBot="1" x14ac:dyDescent="0.35">
      <c r="B38" s="110" t="s">
        <v>90</v>
      </c>
      <c r="C38" s="351"/>
      <c r="D38" s="111"/>
      <c r="I38" s="260"/>
    </row>
    <row r="39" spans="2:9" x14ac:dyDescent="0.3">
      <c r="B39" s="112" t="s">
        <v>76</v>
      </c>
      <c r="C39" s="26"/>
      <c r="D39" s="27"/>
      <c r="I39" s="260"/>
    </row>
    <row r="40" spans="2:9" ht="30" x14ac:dyDescent="0.3">
      <c r="B40" s="48" t="s">
        <v>78</v>
      </c>
      <c r="C40" s="331" t="s">
        <v>71</v>
      </c>
      <c r="D40" s="114" t="s">
        <v>346</v>
      </c>
      <c r="I40" s="260"/>
    </row>
    <row r="41" spans="2:9" x14ac:dyDescent="0.3">
      <c r="B41" s="41" t="s">
        <v>70</v>
      </c>
      <c r="C41" s="126" t="str">
        <f>IF('Test Data Inputs'!E75="","0",'Test Data Inputs'!E75)</f>
        <v>0</v>
      </c>
      <c r="D41" s="118" t="s">
        <v>401</v>
      </c>
      <c r="I41" s="260"/>
    </row>
    <row r="42" spans="2:9" x14ac:dyDescent="0.3">
      <c r="B42" s="41" t="s">
        <v>353</v>
      </c>
      <c r="C42" s="126" t="str">
        <f>IF('Test Data Inputs'!E81="","0",'Test Data Inputs'!E81)</f>
        <v>0</v>
      </c>
      <c r="D42" s="118" t="s">
        <v>402</v>
      </c>
      <c r="I42" s="260"/>
    </row>
    <row r="43" spans="2:9" x14ac:dyDescent="0.3">
      <c r="B43" s="41" t="s">
        <v>352</v>
      </c>
      <c r="C43" s="126" t="str">
        <f>IF('Test Data Inputs'!E87="","0",'Test Data Inputs'!E87)</f>
        <v>0</v>
      </c>
      <c r="D43" s="118" t="s">
        <v>403</v>
      </c>
      <c r="I43" s="260"/>
    </row>
    <row r="44" spans="2:9" x14ac:dyDescent="0.3">
      <c r="B44" s="41" t="s">
        <v>73</v>
      </c>
      <c r="C44" s="126" t="str">
        <f>IF('Test Data Inputs'!E88="","0",'Test Data Inputs'!E88)</f>
        <v>0</v>
      </c>
      <c r="D44" s="118" t="s">
        <v>404</v>
      </c>
      <c r="I44" s="260"/>
    </row>
    <row r="45" spans="2:9" x14ac:dyDescent="0.3">
      <c r="B45" s="41" t="s">
        <v>74</v>
      </c>
      <c r="C45" s="126" t="str">
        <f>IF('Test Data Inputs'!E89="","0",'Test Data Inputs'!E89)</f>
        <v>0</v>
      </c>
      <c r="D45" s="118" t="s">
        <v>400</v>
      </c>
      <c r="I45" s="260"/>
    </row>
    <row r="46" spans="2:9" x14ac:dyDescent="0.3">
      <c r="B46" s="41"/>
      <c r="C46" s="119"/>
      <c r="D46" s="118"/>
      <c r="I46" s="260"/>
    </row>
    <row r="47" spans="2:9" ht="30" x14ac:dyDescent="0.3">
      <c r="B47" s="48" t="s">
        <v>79</v>
      </c>
      <c r="C47" s="331" t="s">
        <v>71</v>
      </c>
      <c r="D47" s="114" t="s">
        <v>346</v>
      </c>
      <c r="I47" s="260"/>
    </row>
    <row r="48" spans="2:9" x14ac:dyDescent="0.3">
      <c r="B48" s="41" t="s">
        <v>70</v>
      </c>
      <c r="C48" s="126" t="str">
        <f>IF('Test Data Inputs'!E92="","0",'Test Data Inputs'!E92)</f>
        <v>0</v>
      </c>
      <c r="D48" s="118" t="s">
        <v>405</v>
      </c>
      <c r="I48" s="260"/>
    </row>
    <row r="49" spans="2:9" x14ac:dyDescent="0.3">
      <c r="B49" s="41" t="s">
        <v>353</v>
      </c>
      <c r="C49" s="126" t="str">
        <f>IF('Test Data Inputs'!E98="","0",'Test Data Inputs'!E98)</f>
        <v>0</v>
      </c>
      <c r="D49" s="118" t="s">
        <v>406</v>
      </c>
      <c r="I49" s="260"/>
    </row>
    <row r="50" spans="2:9" x14ac:dyDescent="0.3">
      <c r="B50" s="41" t="s">
        <v>352</v>
      </c>
      <c r="C50" s="126" t="str">
        <f>IF('Test Data Inputs'!E104="","0",'Test Data Inputs'!E104)</f>
        <v>0</v>
      </c>
      <c r="D50" s="118" t="s">
        <v>409</v>
      </c>
      <c r="I50" s="260"/>
    </row>
    <row r="51" spans="2:9" x14ac:dyDescent="0.3">
      <c r="B51" s="41" t="s">
        <v>73</v>
      </c>
      <c r="C51" s="126" t="str">
        <f>IF('Test Data Inputs'!E105="","0",'Test Data Inputs'!E105)</f>
        <v>0</v>
      </c>
      <c r="D51" s="118" t="s">
        <v>407</v>
      </c>
      <c r="I51" s="260"/>
    </row>
    <row r="52" spans="2:9" x14ac:dyDescent="0.3">
      <c r="B52" s="41" t="s">
        <v>74</v>
      </c>
      <c r="C52" s="126" t="str">
        <f>IF('Test Data Inputs'!E106="","0",'Test Data Inputs'!E106)</f>
        <v>0</v>
      </c>
      <c r="D52" s="118" t="s">
        <v>408</v>
      </c>
      <c r="I52" s="260"/>
    </row>
    <row r="53" spans="2:9" x14ac:dyDescent="0.3">
      <c r="B53" s="41"/>
      <c r="C53" s="12"/>
      <c r="D53" s="15"/>
      <c r="I53" s="260"/>
    </row>
    <row r="54" spans="2:9" x14ac:dyDescent="0.3">
      <c r="B54" s="45" t="s">
        <v>77</v>
      </c>
      <c r="C54" s="46"/>
      <c r="D54" s="47"/>
      <c r="I54" s="260"/>
    </row>
    <row r="55" spans="2:9" ht="30" x14ac:dyDescent="0.3">
      <c r="B55" s="48" t="s">
        <v>80</v>
      </c>
      <c r="C55" s="331" t="s">
        <v>71</v>
      </c>
      <c r="D55" s="114" t="s">
        <v>346</v>
      </c>
      <c r="I55" s="260"/>
    </row>
    <row r="56" spans="2:9" x14ac:dyDescent="0.3">
      <c r="B56" s="41" t="s">
        <v>70</v>
      </c>
      <c r="C56" s="354" t="str">
        <f>IF('Test Data Inputs'!E111="","0",'Test Data Inputs'!E111)</f>
        <v>0</v>
      </c>
      <c r="D56" s="118" t="s">
        <v>401</v>
      </c>
      <c r="I56" s="260"/>
    </row>
    <row r="57" spans="2:9" x14ac:dyDescent="0.3">
      <c r="B57" s="41" t="s">
        <v>353</v>
      </c>
      <c r="C57" s="354" t="str">
        <f>IF('Test Data Inputs'!E117="","0",'Test Data Inputs'!E117)</f>
        <v>0</v>
      </c>
      <c r="D57" s="118" t="s">
        <v>402</v>
      </c>
      <c r="I57" s="260"/>
    </row>
    <row r="58" spans="2:9" x14ac:dyDescent="0.3">
      <c r="B58" s="41" t="s">
        <v>352</v>
      </c>
      <c r="C58" s="354" t="str">
        <f>IF('Test Data Inputs'!E123="","0",'Test Data Inputs'!E123)</f>
        <v>0</v>
      </c>
      <c r="D58" s="118" t="s">
        <v>403</v>
      </c>
      <c r="I58" s="260"/>
    </row>
    <row r="59" spans="2:9" x14ac:dyDescent="0.3">
      <c r="B59" s="41" t="s">
        <v>73</v>
      </c>
      <c r="C59" s="354" t="str">
        <f>IF('Test Data Inputs'!E124="","0",'Test Data Inputs'!E124)</f>
        <v>0</v>
      </c>
      <c r="D59" s="118" t="s">
        <v>404</v>
      </c>
      <c r="I59" s="260"/>
    </row>
    <row r="60" spans="2:9" x14ac:dyDescent="0.3">
      <c r="B60" s="41" t="s">
        <v>74</v>
      </c>
      <c r="C60" s="354" t="str">
        <f>IF('Test Data Inputs'!E125="","0",'Test Data Inputs'!E125)</f>
        <v>0</v>
      </c>
      <c r="D60" s="118" t="s">
        <v>400</v>
      </c>
      <c r="I60" s="260"/>
    </row>
    <row r="61" spans="2:9" x14ac:dyDescent="0.3">
      <c r="B61" s="41"/>
      <c r="C61" s="119"/>
      <c r="D61" s="15"/>
      <c r="I61" s="260"/>
    </row>
    <row r="62" spans="2:9" ht="30" x14ac:dyDescent="0.3">
      <c r="B62" s="48" t="s">
        <v>81</v>
      </c>
      <c r="C62" s="331" t="s">
        <v>71</v>
      </c>
      <c r="D62" s="114" t="s">
        <v>346</v>
      </c>
      <c r="I62" s="260"/>
    </row>
    <row r="63" spans="2:9" x14ac:dyDescent="0.3">
      <c r="B63" s="41" t="s">
        <v>70</v>
      </c>
      <c r="C63" s="354" t="str">
        <f>IF('Test Data Inputs'!E128="","0",'Test Data Inputs'!E128)</f>
        <v>0</v>
      </c>
      <c r="D63" s="118" t="s">
        <v>410</v>
      </c>
      <c r="I63" s="260"/>
    </row>
    <row r="64" spans="2:9" x14ac:dyDescent="0.3">
      <c r="B64" s="41" t="s">
        <v>353</v>
      </c>
      <c r="C64" s="354" t="str">
        <f>IF('Test Data Inputs'!E134="","0",'Test Data Inputs'!E134)</f>
        <v>0</v>
      </c>
      <c r="D64" s="118" t="s">
        <v>411</v>
      </c>
      <c r="I64" s="260"/>
    </row>
    <row r="65" spans="1:9" x14ac:dyDescent="0.3">
      <c r="B65" s="41" t="s">
        <v>352</v>
      </c>
      <c r="C65" s="354" t="str">
        <f>IF('Test Data Inputs'!E140="","0",'Test Data Inputs'!E140)</f>
        <v>0</v>
      </c>
      <c r="D65" s="118" t="s">
        <v>412</v>
      </c>
      <c r="I65" s="260"/>
    </row>
    <row r="66" spans="1:9" x14ac:dyDescent="0.3">
      <c r="B66" s="41" t="s">
        <v>73</v>
      </c>
      <c r="C66" s="354" t="str">
        <f>IF('Test Data Inputs'!E141="","0",'Test Data Inputs'!E141)</f>
        <v>0</v>
      </c>
      <c r="D66" s="118" t="s">
        <v>413</v>
      </c>
      <c r="I66" s="260"/>
    </row>
    <row r="67" spans="1:9" x14ac:dyDescent="0.3">
      <c r="B67" s="41" t="s">
        <v>74</v>
      </c>
      <c r="C67" s="354" t="str">
        <f>IF('Test Data Inputs'!E142="","0",'Test Data Inputs'!E142)</f>
        <v>0</v>
      </c>
      <c r="D67" s="118" t="s">
        <v>414</v>
      </c>
      <c r="I67" s="260"/>
    </row>
    <row r="68" spans="1:9" x14ac:dyDescent="0.3">
      <c r="B68" s="41"/>
      <c r="C68" s="119"/>
      <c r="D68" s="15"/>
      <c r="I68" s="260"/>
    </row>
    <row r="69" spans="1:9" ht="30" x14ac:dyDescent="0.3">
      <c r="B69" s="48" t="s">
        <v>82</v>
      </c>
      <c r="C69" s="331" t="s">
        <v>71</v>
      </c>
      <c r="D69" s="114" t="s">
        <v>346</v>
      </c>
      <c r="I69" s="260"/>
    </row>
    <row r="70" spans="1:9" x14ac:dyDescent="0.3">
      <c r="B70" s="41" t="s">
        <v>70</v>
      </c>
      <c r="C70" s="354" t="str">
        <f>IF('Test Data Inputs'!E145="","0",'Test Data Inputs'!E145)</f>
        <v>0</v>
      </c>
      <c r="D70" s="118" t="s">
        <v>405</v>
      </c>
      <c r="I70" s="260"/>
    </row>
    <row r="71" spans="1:9" x14ac:dyDescent="0.3">
      <c r="B71" s="41" t="s">
        <v>353</v>
      </c>
      <c r="C71" s="354" t="str">
        <f>IF('Test Data Inputs'!E151="","0",'Test Data Inputs'!E151)</f>
        <v>0</v>
      </c>
      <c r="D71" s="118" t="s">
        <v>406</v>
      </c>
      <c r="I71" s="260"/>
    </row>
    <row r="72" spans="1:9" x14ac:dyDescent="0.3">
      <c r="B72" s="41" t="s">
        <v>352</v>
      </c>
      <c r="C72" s="354" t="str">
        <f>IF('Test Data Inputs'!E157="","0",'Test Data Inputs'!E157)</f>
        <v>0</v>
      </c>
      <c r="D72" s="118" t="s">
        <v>409</v>
      </c>
      <c r="I72" s="260"/>
    </row>
    <row r="73" spans="1:9" x14ac:dyDescent="0.3">
      <c r="B73" s="41" t="s">
        <v>73</v>
      </c>
      <c r="C73" s="354" t="str">
        <f>IF('Test Data Inputs'!E158="","0",'Test Data Inputs'!E158)</f>
        <v>0</v>
      </c>
      <c r="D73" s="118" t="s">
        <v>407</v>
      </c>
      <c r="I73" s="260"/>
    </row>
    <row r="74" spans="1:9" x14ac:dyDescent="0.3">
      <c r="B74" s="41" t="s">
        <v>74</v>
      </c>
      <c r="C74" s="354" t="str">
        <f>IF('Test Data Inputs'!E159="","0",'Test Data Inputs'!E159)</f>
        <v>0</v>
      </c>
      <c r="D74" s="118" t="s">
        <v>408</v>
      </c>
      <c r="I74" s="260"/>
    </row>
    <row r="75" spans="1:9" ht="15.75" thickBot="1" x14ac:dyDescent="0.35">
      <c r="B75" s="13"/>
      <c r="C75" s="14"/>
      <c r="D75" s="16"/>
      <c r="I75" s="260"/>
    </row>
    <row r="76" spans="1:9" x14ac:dyDescent="0.3">
      <c r="I76" s="260"/>
    </row>
    <row r="77" spans="1:9" x14ac:dyDescent="0.3">
      <c r="A77" s="260"/>
      <c r="B77" s="260"/>
      <c r="C77" s="260"/>
      <c r="D77" s="260"/>
      <c r="E77" s="260"/>
      <c r="F77" s="260"/>
      <c r="G77" s="260"/>
      <c r="H77" s="260"/>
      <c r="I77" s="260"/>
    </row>
  </sheetData>
  <sheetProtection password="CB38" sheet="1" objects="1" scenarios="1" selectLockedCells="1"/>
  <mergeCells count="7">
    <mergeCell ref="C8:E8"/>
    <mergeCell ref="B2:E2"/>
    <mergeCell ref="C3:E3"/>
    <mergeCell ref="C4:E4"/>
    <mergeCell ref="C5:E5"/>
    <mergeCell ref="C6:E6"/>
    <mergeCell ref="C7:E7"/>
  </mergeCells>
  <hyperlinks>
    <hyperlink ref="G5" location="Instructions!C35" display="Back to Instructions ta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2"/>
  <sheetViews>
    <sheetView zoomScale="90" zoomScaleNormal="90" workbookViewId="0">
      <selection activeCell="G5" sqref="G5"/>
    </sheetView>
  </sheetViews>
  <sheetFormatPr defaultColWidth="9.140625" defaultRowHeight="15" x14ac:dyDescent="0.3"/>
  <cols>
    <col min="1" max="1" width="2.85546875" style="8" customWidth="1"/>
    <col min="2" max="2" width="35.28515625" style="8" bestFit="1" customWidth="1"/>
    <col min="3" max="3" width="24.140625" style="8" customWidth="1"/>
    <col min="4" max="4" width="17.85546875" style="8" customWidth="1"/>
    <col min="5" max="5" width="7.85546875" style="8" customWidth="1"/>
    <col min="6" max="6" width="9.140625" style="8"/>
    <col min="7" max="7" width="21.7109375" style="8" bestFit="1" customWidth="1"/>
    <col min="8" max="8" width="9.140625" style="8"/>
    <col min="9" max="9" width="4.28515625" style="8" customWidth="1"/>
    <col min="10" max="16384" width="9.140625" style="8"/>
  </cols>
  <sheetData>
    <row r="1" spans="2:9" ht="15.75" thickBot="1" x14ac:dyDescent="0.35">
      <c r="I1" s="260"/>
    </row>
    <row r="2" spans="2:9" ht="18" thickBot="1" x14ac:dyDescent="0.35">
      <c r="B2" s="703" t="str">
        <f>'Version Control'!$B$2</f>
        <v>Title Block</v>
      </c>
      <c r="C2" s="704"/>
      <c r="D2" s="704"/>
      <c r="E2" s="705"/>
      <c r="I2" s="260"/>
    </row>
    <row r="3" spans="2:9" ht="15.75" customHeight="1" x14ac:dyDescent="0.3">
      <c r="B3" s="483" t="str">
        <f>'Version Control'!$B$3</f>
        <v>Test Report Template Name:</v>
      </c>
      <c r="C3" s="706" t="str">
        <f>'Version Control'!$C$3</f>
        <v xml:space="preserve">Residential Clothes Washer J2  </v>
      </c>
      <c r="D3" s="707"/>
      <c r="E3" s="708"/>
      <c r="I3" s="260"/>
    </row>
    <row r="4" spans="2:9" ht="16.5" x14ac:dyDescent="0.3">
      <c r="B4" s="238" t="str">
        <f>'Version Control'!$B$4</f>
        <v>Version Number:</v>
      </c>
      <c r="C4" s="693" t="str">
        <f>'Version Control'!$C$4</f>
        <v>v1.2</v>
      </c>
      <c r="D4" s="694"/>
      <c r="E4" s="695"/>
      <c r="I4" s="260"/>
    </row>
    <row r="5" spans="2:9" ht="16.5" x14ac:dyDescent="0.3">
      <c r="B5" s="215" t="str">
        <f>'Version Control'!$B$5</f>
        <v xml:space="preserve">Latest Template Revision: </v>
      </c>
      <c r="C5" s="690">
        <f>'Version Control'!$C$5</f>
        <v>42062</v>
      </c>
      <c r="D5" s="691"/>
      <c r="E5" s="692"/>
      <c r="G5" s="495" t="s">
        <v>210</v>
      </c>
      <c r="I5" s="260"/>
    </row>
    <row r="6" spans="2:9" ht="16.5" x14ac:dyDescent="0.3">
      <c r="B6" s="215" t="str">
        <f>'Version Control'!$B$6</f>
        <v>Tab Name:</v>
      </c>
      <c r="C6" s="693" t="str">
        <f ca="1">MID(CELL("filename",A1), FIND("]", CELL("filename", A1))+ 1, 255)</f>
        <v>Calculations - Hot Water Energy</v>
      </c>
      <c r="D6" s="694"/>
      <c r="E6" s="695"/>
      <c r="I6" s="260"/>
    </row>
    <row r="7" spans="2:9" ht="34.5" customHeight="1" x14ac:dyDescent="0.3">
      <c r="B7" s="571" t="str">
        <f>'Version Control'!$B$7</f>
        <v>File Name:</v>
      </c>
      <c r="C7" s="700" t="str">
        <f ca="1">'Version Control'!$C$7</f>
        <v>Residential Clothes Washer J2 - v1 2.xlsx</v>
      </c>
      <c r="D7" s="701"/>
      <c r="E7" s="702"/>
      <c r="I7" s="260"/>
    </row>
    <row r="8" spans="2:9" ht="16.5" customHeight="1" thickBot="1" x14ac:dyDescent="0.35">
      <c r="B8" s="216" t="str">
        <f>'Version Control'!$B$8</f>
        <v xml:space="preserve">Test Completion Date: </v>
      </c>
      <c r="C8" s="696" t="str">
        <f>'Version Control'!$C$8</f>
        <v>[MM/DD/YYYY]</v>
      </c>
      <c r="D8" s="697"/>
      <c r="E8" s="698"/>
      <c r="I8" s="260"/>
    </row>
    <row r="9" spans="2:9" x14ac:dyDescent="0.3">
      <c r="I9" s="260"/>
    </row>
    <row r="10" spans="2:9" ht="21" x14ac:dyDescent="0.4">
      <c r="B10" s="107" t="s">
        <v>438</v>
      </c>
      <c r="I10" s="260"/>
    </row>
    <row r="11" spans="2:9" x14ac:dyDescent="0.3">
      <c r="B11" s="17" t="s">
        <v>142</v>
      </c>
      <c r="I11" s="260"/>
    </row>
    <row r="12" spans="2:9" ht="15.75" thickBot="1" x14ac:dyDescent="0.35">
      <c r="I12" s="260"/>
    </row>
    <row r="13" spans="2:9" ht="15.75" thickBot="1" x14ac:dyDescent="0.35">
      <c r="B13" s="110" t="s">
        <v>424</v>
      </c>
      <c r="C13" s="388"/>
      <c r="D13" s="12"/>
      <c r="I13" s="260"/>
    </row>
    <row r="14" spans="2:9" ht="15.75" thickBot="1" x14ac:dyDescent="0.35">
      <c r="B14" s="51" t="s">
        <v>323</v>
      </c>
      <c r="C14" s="387" t="str">
        <f>IF(C19="Manual",C27,IF(C19="Adaptive",C28,IF(C19="User-Adjustable Adaptive",C28,IF(C19="Both Manual and Adaptive",C29,IF(C19="Both Manual and User-Adjustable Adaptive",C29,"")))))</f>
        <v/>
      </c>
      <c r="D14" s="12" t="s">
        <v>88</v>
      </c>
      <c r="I14" s="260"/>
    </row>
    <row r="15" spans="2:9" s="12" customFormat="1" x14ac:dyDescent="0.3">
      <c r="B15" s="42"/>
      <c r="C15" s="44"/>
      <c r="I15" s="489"/>
    </row>
    <row r="16" spans="2:9" ht="21" x14ac:dyDescent="0.4">
      <c r="B16" s="107" t="s">
        <v>126</v>
      </c>
      <c r="I16" s="260"/>
    </row>
    <row r="17" spans="2:9" ht="15" customHeight="1" thickBot="1" x14ac:dyDescent="0.45">
      <c r="B17" s="107"/>
      <c r="I17" s="260"/>
    </row>
    <row r="18" spans="2:9" ht="15.75" thickBot="1" x14ac:dyDescent="0.35">
      <c r="B18" s="364" t="s">
        <v>433</v>
      </c>
      <c r="C18" s="365"/>
      <c r="D18" s="12"/>
      <c r="I18" s="260"/>
    </row>
    <row r="19" spans="2:9" ht="30.75" customHeight="1" thickBot="1" x14ac:dyDescent="0.35">
      <c r="B19" s="390" t="s">
        <v>437</v>
      </c>
      <c r="C19" s="356">
        <f>'General Info &amp; Test Results'!$C$30</f>
        <v>0</v>
      </c>
      <c r="D19" s="381"/>
      <c r="I19" s="260"/>
    </row>
    <row r="20" spans="2:9" ht="15.75" thickBot="1" x14ac:dyDescent="0.35">
      <c r="B20" s="42"/>
      <c r="C20" s="42"/>
      <c r="D20" s="12"/>
      <c r="I20" s="260"/>
    </row>
    <row r="21" spans="2:9" x14ac:dyDescent="0.3">
      <c r="B21" s="38" t="s">
        <v>84</v>
      </c>
      <c r="C21" s="40"/>
      <c r="D21" s="12"/>
      <c r="I21" s="260"/>
    </row>
    <row r="22" spans="2:9" x14ac:dyDescent="0.3">
      <c r="B22" s="50" t="s">
        <v>86</v>
      </c>
      <c r="C22" s="118">
        <v>75</v>
      </c>
      <c r="D22" s="12"/>
      <c r="I22" s="260"/>
    </row>
    <row r="23" spans="2:9" ht="15.75" thickBot="1" x14ac:dyDescent="0.35">
      <c r="B23" s="51" t="s">
        <v>85</v>
      </c>
      <c r="C23" s="127">
        <v>2.3999999999999998E-3</v>
      </c>
      <c r="D23" s="12"/>
      <c r="I23" s="260"/>
    </row>
    <row r="24" spans="2:9" ht="15.75" thickBot="1" x14ac:dyDescent="0.35">
      <c r="B24" s="42"/>
      <c r="C24" s="42"/>
      <c r="D24" s="12"/>
      <c r="I24" s="260"/>
    </row>
    <row r="25" spans="2:9" ht="15.75" thickBot="1" x14ac:dyDescent="0.35">
      <c r="B25" s="364" t="s">
        <v>423</v>
      </c>
      <c r="C25" s="358"/>
      <c r="D25" s="365"/>
      <c r="I25" s="260"/>
    </row>
    <row r="26" spans="2:9" ht="30" x14ac:dyDescent="0.3">
      <c r="B26" s="361"/>
      <c r="C26" s="362" t="s">
        <v>422</v>
      </c>
      <c r="D26" s="363" t="s">
        <v>346</v>
      </c>
      <c r="I26" s="260"/>
    </row>
    <row r="27" spans="2:9" x14ac:dyDescent="0.3">
      <c r="B27" s="41" t="s">
        <v>188</v>
      </c>
      <c r="C27" s="43" t="e">
        <f>(C34*Fmin_manual)+(C35*Fmax_manual)</f>
        <v>#VALUE!</v>
      </c>
      <c r="D27" s="118" t="s">
        <v>323</v>
      </c>
      <c r="I27" s="260"/>
    </row>
    <row r="28" spans="2:9" x14ac:dyDescent="0.3">
      <c r="B28" s="41" t="s">
        <v>189</v>
      </c>
      <c r="C28" s="43" t="e">
        <f>(C38*Fmin_adaptive)+(C39*Favg_adaptive)+(C40*Fmax_adaptive)</f>
        <v>#VALUE!</v>
      </c>
      <c r="D28" s="118" t="s">
        <v>323</v>
      </c>
      <c r="I28" s="260"/>
    </row>
    <row r="29" spans="2:9" ht="15.75" thickBot="1" x14ac:dyDescent="0.35">
      <c r="B29" s="13" t="s">
        <v>425</v>
      </c>
      <c r="C29" s="353" t="e">
        <f>AVERAGE(C27:C28)</f>
        <v>#VALUE!</v>
      </c>
      <c r="D29" s="120" t="s">
        <v>323</v>
      </c>
      <c r="I29" s="260"/>
    </row>
    <row r="30" spans="2:9" s="12" customFormat="1" ht="15.75" thickBot="1" x14ac:dyDescent="0.35">
      <c r="B30" s="42"/>
      <c r="C30" s="44"/>
      <c r="I30" s="489"/>
    </row>
    <row r="31" spans="2:9" ht="15.75" thickBot="1" x14ac:dyDescent="0.35">
      <c r="B31" s="110" t="s">
        <v>349</v>
      </c>
      <c r="C31" s="358"/>
      <c r="D31" s="359"/>
      <c r="I31" s="260"/>
    </row>
    <row r="32" spans="2:9" x14ac:dyDescent="0.3">
      <c r="B32" s="112" t="s">
        <v>76</v>
      </c>
      <c r="C32" s="26"/>
      <c r="D32" s="360"/>
      <c r="I32" s="260"/>
    </row>
    <row r="33" spans="2:9" ht="30" x14ac:dyDescent="0.3">
      <c r="B33" s="357"/>
      <c r="C33" s="331" t="s">
        <v>422</v>
      </c>
      <c r="D33" s="114" t="s">
        <v>346</v>
      </c>
      <c r="I33" s="260"/>
    </row>
    <row r="34" spans="2:9" x14ac:dyDescent="0.3">
      <c r="B34" s="41" t="s">
        <v>78</v>
      </c>
      <c r="C34" s="43" t="e">
        <f>C45*$C$22*$C$23</f>
        <v>#VALUE!</v>
      </c>
      <c r="D34" s="118" t="s">
        <v>354</v>
      </c>
      <c r="I34" s="260"/>
    </row>
    <row r="35" spans="2:9" x14ac:dyDescent="0.3">
      <c r="B35" s="41" t="s">
        <v>79</v>
      </c>
      <c r="C35" s="43" t="e">
        <f>C46*$C$22*$C$23</f>
        <v>#VALUE!</v>
      </c>
      <c r="D35" s="118" t="s">
        <v>355</v>
      </c>
      <c r="I35" s="260"/>
    </row>
    <row r="36" spans="2:9" x14ac:dyDescent="0.3">
      <c r="B36" s="45" t="s">
        <v>77</v>
      </c>
      <c r="C36" s="352"/>
      <c r="D36" s="350"/>
      <c r="I36" s="260"/>
    </row>
    <row r="37" spans="2:9" ht="30" x14ac:dyDescent="0.3">
      <c r="B37" s="41"/>
      <c r="C37" s="331" t="s">
        <v>422</v>
      </c>
      <c r="D37" s="114" t="s">
        <v>346</v>
      </c>
      <c r="I37" s="260"/>
    </row>
    <row r="38" spans="2:9" x14ac:dyDescent="0.3">
      <c r="B38" s="41" t="s">
        <v>80</v>
      </c>
      <c r="C38" s="43" t="e">
        <f>C49*$C$22*$C$23</f>
        <v>#VALUE!</v>
      </c>
      <c r="D38" s="118" t="s">
        <v>354</v>
      </c>
      <c r="I38" s="260"/>
    </row>
    <row r="39" spans="2:9" x14ac:dyDescent="0.3">
      <c r="B39" s="41" t="s">
        <v>81</v>
      </c>
      <c r="C39" s="43" t="e">
        <f>C50*$C$22*$C$23</f>
        <v>#VALUE!</v>
      </c>
      <c r="D39" s="118" t="s">
        <v>356</v>
      </c>
      <c r="I39" s="260"/>
    </row>
    <row r="40" spans="2:9" ht="15.75" thickBot="1" x14ac:dyDescent="0.35">
      <c r="B40" s="13" t="s">
        <v>82</v>
      </c>
      <c r="C40" s="353" t="e">
        <f>C51*$C$22*$C$23</f>
        <v>#VALUE!</v>
      </c>
      <c r="D40" s="120" t="s">
        <v>355</v>
      </c>
      <c r="I40" s="260"/>
    </row>
    <row r="41" spans="2:9" ht="15.75" thickBot="1" x14ac:dyDescent="0.35">
      <c r="B41" s="42"/>
      <c r="C41" s="42"/>
      <c r="D41" s="12"/>
      <c r="I41" s="260"/>
    </row>
    <row r="42" spans="2:9" ht="15.75" thickBot="1" x14ac:dyDescent="0.35">
      <c r="B42" s="110" t="s">
        <v>347</v>
      </c>
      <c r="C42" s="351"/>
      <c r="D42" s="111"/>
      <c r="I42" s="260"/>
    </row>
    <row r="43" spans="2:9" x14ac:dyDescent="0.3">
      <c r="B43" s="112" t="s">
        <v>76</v>
      </c>
      <c r="C43" s="26"/>
      <c r="D43" s="27"/>
      <c r="E43" s="12"/>
      <c r="I43" s="260"/>
    </row>
    <row r="44" spans="2:9" ht="30" x14ac:dyDescent="0.3">
      <c r="B44" s="41"/>
      <c r="C44" s="331" t="s">
        <v>348</v>
      </c>
      <c r="D44" s="114" t="s">
        <v>346</v>
      </c>
      <c r="E44" s="12"/>
      <c r="I44" s="260"/>
    </row>
    <row r="45" spans="2:9" x14ac:dyDescent="0.3">
      <c r="B45" s="41" t="s">
        <v>78</v>
      </c>
      <c r="C45" s="43" t="e">
        <f>(TUFm*C60)+(TUFh*C59)+(TUFww*C58)+(TUFw*C57)+(TUFc*C56)</f>
        <v>#VALUE!</v>
      </c>
      <c r="D45" s="118" t="s">
        <v>357</v>
      </c>
      <c r="E45" s="12"/>
      <c r="I45" s="260"/>
    </row>
    <row r="46" spans="2:9" x14ac:dyDescent="0.3">
      <c r="B46" s="41" t="s">
        <v>79</v>
      </c>
      <c r="C46" s="43" t="e">
        <f>(TUFm*C67)+(TUFh*C66)+(TUFww*C65)+(TUFw*C64)+(TUFc*C63)</f>
        <v>#VALUE!</v>
      </c>
      <c r="D46" s="118" t="s">
        <v>358</v>
      </c>
      <c r="E46" s="12"/>
      <c r="I46" s="260"/>
    </row>
    <row r="47" spans="2:9" x14ac:dyDescent="0.3">
      <c r="B47" s="45" t="s">
        <v>77</v>
      </c>
      <c r="C47" s="352"/>
      <c r="D47" s="350"/>
      <c r="E47" s="12"/>
      <c r="I47" s="260"/>
    </row>
    <row r="48" spans="2:9" ht="30" x14ac:dyDescent="0.3">
      <c r="B48" s="41"/>
      <c r="C48" s="331" t="s">
        <v>348</v>
      </c>
      <c r="D48" s="114" t="s">
        <v>346</v>
      </c>
      <c r="E48" s="12"/>
      <c r="I48" s="260"/>
    </row>
    <row r="49" spans="2:9" x14ac:dyDescent="0.3">
      <c r="B49" s="41" t="s">
        <v>80</v>
      </c>
      <c r="C49" s="43" t="e">
        <f>(TUFm*C75)+(TUFh*C74)+(TUFww*C73)+(TUFw*C72)+(TUFc*C71)</f>
        <v>#VALUE!</v>
      </c>
      <c r="D49" s="118" t="s">
        <v>357</v>
      </c>
      <c r="E49" s="12"/>
      <c r="I49" s="260"/>
    </row>
    <row r="50" spans="2:9" x14ac:dyDescent="0.3">
      <c r="B50" s="41" t="s">
        <v>81</v>
      </c>
      <c r="C50" s="43" t="e">
        <f>(TUFm*C82)+(TUFh*C81)+(TUFww*C80)+(TUFw*C79)+(TUFc*C78)</f>
        <v>#VALUE!</v>
      </c>
      <c r="D50" s="118" t="s">
        <v>359</v>
      </c>
      <c r="E50" s="12"/>
      <c r="I50" s="260"/>
    </row>
    <row r="51" spans="2:9" ht="15.75" thickBot="1" x14ac:dyDescent="0.35">
      <c r="B51" s="13" t="s">
        <v>82</v>
      </c>
      <c r="C51" s="353" t="e">
        <f>(TUFm*C89)+(TUFh*C88)+(TUFww*C87)+(TUFw*C86)+(TUFc*C85)</f>
        <v>#VALUE!</v>
      </c>
      <c r="D51" s="120" t="s">
        <v>358</v>
      </c>
      <c r="E51" s="12"/>
      <c r="I51" s="260"/>
    </row>
    <row r="52" spans="2:9" ht="15.75" thickBot="1" x14ac:dyDescent="0.35">
      <c r="D52" s="12"/>
      <c r="E52" s="12"/>
      <c r="I52" s="260"/>
    </row>
    <row r="53" spans="2:9" ht="15.75" thickBot="1" x14ac:dyDescent="0.35">
      <c r="B53" s="110" t="s">
        <v>87</v>
      </c>
      <c r="C53" s="351"/>
      <c r="D53" s="111"/>
      <c r="E53" s="12"/>
      <c r="I53" s="260"/>
    </row>
    <row r="54" spans="2:9" x14ac:dyDescent="0.3">
      <c r="B54" s="112" t="s">
        <v>76</v>
      </c>
      <c r="C54" s="26"/>
      <c r="D54" s="27"/>
      <c r="E54" s="12"/>
      <c r="I54" s="260"/>
    </row>
    <row r="55" spans="2:9" ht="30" x14ac:dyDescent="0.3">
      <c r="B55" s="48" t="s">
        <v>78</v>
      </c>
      <c r="C55" s="331" t="s">
        <v>72</v>
      </c>
      <c r="D55" s="114" t="s">
        <v>346</v>
      </c>
      <c r="E55" s="12"/>
      <c r="I55" s="260"/>
    </row>
    <row r="56" spans="2:9" x14ac:dyDescent="0.3">
      <c r="B56" s="41" t="s">
        <v>70</v>
      </c>
      <c r="C56" s="126" t="str">
        <f>IF('Test Data Inputs'!D75="","0",'Test Data Inputs'!D75)</f>
        <v>0</v>
      </c>
      <c r="D56" s="118" t="s">
        <v>360</v>
      </c>
      <c r="E56" s="12"/>
      <c r="I56" s="260"/>
    </row>
    <row r="57" spans="2:9" x14ac:dyDescent="0.3">
      <c r="B57" s="41" t="s">
        <v>353</v>
      </c>
      <c r="C57" s="126" t="str">
        <f>IF('Test Data Inputs'!D81="","0",'Test Data Inputs'!D81)</f>
        <v>0</v>
      </c>
      <c r="D57" s="118" t="s">
        <v>361</v>
      </c>
      <c r="I57" s="260"/>
    </row>
    <row r="58" spans="2:9" x14ac:dyDescent="0.3">
      <c r="B58" s="41" t="s">
        <v>352</v>
      </c>
      <c r="C58" s="126" t="str">
        <f>IF('Test Data Inputs'!D87="","0",'Test Data Inputs'!D87)</f>
        <v>0</v>
      </c>
      <c r="D58" s="118" t="s">
        <v>362</v>
      </c>
      <c r="I58" s="260"/>
    </row>
    <row r="59" spans="2:9" x14ac:dyDescent="0.3">
      <c r="B59" s="41" t="s">
        <v>73</v>
      </c>
      <c r="C59" s="126" t="str">
        <f>IF('Test Data Inputs'!D88="","0",'Test Data Inputs'!D88)</f>
        <v>0</v>
      </c>
      <c r="D59" s="118" t="s">
        <v>363</v>
      </c>
      <c r="I59" s="260"/>
    </row>
    <row r="60" spans="2:9" x14ac:dyDescent="0.3">
      <c r="B60" s="41" t="s">
        <v>74</v>
      </c>
      <c r="C60" s="126" t="str">
        <f>IF('Test Data Inputs'!D89="","0",'Test Data Inputs'!D89)</f>
        <v>0</v>
      </c>
      <c r="D60" s="118" t="s">
        <v>364</v>
      </c>
      <c r="I60" s="260"/>
    </row>
    <row r="61" spans="2:9" x14ac:dyDescent="0.3">
      <c r="B61" s="41"/>
      <c r="C61" s="43"/>
      <c r="D61" s="15"/>
      <c r="I61" s="260"/>
    </row>
    <row r="62" spans="2:9" ht="30" x14ac:dyDescent="0.3">
      <c r="B62" s="48" t="s">
        <v>79</v>
      </c>
      <c r="C62" s="331" t="s">
        <v>72</v>
      </c>
      <c r="D62" s="114" t="s">
        <v>346</v>
      </c>
      <c r="I62" s="260"/>
    </row>
    <row r="63" spans="2:9" x14ac:dyDescent="0.3">
      <c r="B63" s="41" t="s">
        <v>70</v>
      </c>
      <c r="C63" s="126" t="str">
        <f>IF('Test Data Inputs'!D92="","0",'Test Data Inputs'!D92)</f>
        <v>0</v>
      </c>
      <c r="D63" s="118" t="s">
        <v>365</v>
      </c>
      <c r="I63" s="260"/>
    </row>
    <row r="64" spans="2:9" x14ac:dyDescent="0.3">
      <c r="B64" s="41" t="s">
        <v>353</v>
      </c>
      <c r="C64" s="126" t="str">
        <f>IF('Test Data Inputs'!D98="","0",'Test Data Inputs'!D98)</f>
        <v>0</v>
      </c>
      <c r="D64" s="118" t="s">
        <v>366</v>
      </c>
      <c r="I64" s="260"/>
    </row>
    <row r="65" spans="2:9" x14ac:dyDescent="0.3">
      <c r="B65" s="41" t="s">
        <v>352</v>
      </c>
      <c r="C65" s="126" t="str">
        <f>IF('Test Data Inputs'!D104="","0",'Test Data Inputs'!D104)</f>
        <v>0</v>
      </c>
      <c r="D65" s="118" t="s">
        <v>367</v>
      </c>
      <c r="I65" s="260"/>
    </row>
    <row r="66" spans="2:9" x14ac:dyDescent="0.3">
      <c r="B66" s="41" t="s">
        <v>73</v>
      </c>
      <c r="C66" s="126" t="str">
        <f>IF('Test Data Inputs'!D105="","0",'Test Data Inputs'!D105)</f>
        <v>0</v>
      </c>
      <c r="D66" s="118" t="s">
        <v>368</v>
      </c>
      <c r="I66" s="260"/>
    </row>
    <row r="67" spans="2:9" x14ac:dyDescent="0.3">
      <c r="B67" s="41" t="s">
        <v>74</v>
      </c>
      <c r="C67" s="126" t="str">
        <f>IF('Test Data Inputs'!D106="","0",'Test Data Inputs'!D106)</f>
        <v>0</v>
      </c>
      <c r="D67" s="118" t="s">
        <v>369</v>
      </c>
      <c r="I67" s="260"/>
    </row>
    <row r="68" spans="2:9" x14ac:dyDescent="0.3">
      <c r="B68" s="41"/>
      <c r="C68" s="12"/>
      <c r="D68" s="15"/>
      <c r="I68" s="260"/>
    </row>
    <row r="69" spans="2:9" x14ac:dyDescent="0.3">
      <c r="B69" s="45" t="s">
        <v>77</v>
      </c>
      <c r="C69" s="46"/>
      <c r="D69" s="47"/>
      <c r="I69" s="260"/>
    </row>
    <row r="70" spans="2:9" ht="30" x14ac:dyDescent="0.3">
      <c r="B70" s="48" t="s">
        <v>80</v>
      </c>
      <c r="C70" s="331" t="s">
        <v>72</v>
      </c>
      <c r="D70" s="114" t="s">
        <v>346</v>
      </c>
      <c r="I70" s="260"/>
    </row>
    <row r="71" spans="2:9" x14ac:dyDescent="0.3">
      <c r="B71" s="41" t="s">
        <v>70</v>
      </c>
      <c r="C71" s="126" t="str">
        <f>IF('Test Data Inputs'!D111="","0",'Test Data Inputs'!D111)</f>
        <v>0</v>
      </c>
      <c r="D71" s="118" t="s">
        <v>360</v>
      </c>
      <c r="I71" s="260"/>
    </row>
    <row r="72" spans="2:9" x14ac:dyDescent="0.3">
      <c r="B72" s="41" t="s">
        <v>353</v>
      </c>
      <c r="C72" s="126" t="str">
        <f>IF('Test Data Inputs'!D117="","0",'Test Data Inputs'!D117)</f>
        <v>0</v>
      </c>
      <c r="D72" s="118" t="s">
        <v>361</v>
      </c>
      <c r="I72" s="260"/>
    </row>
    <row r="73" spans="2:9" x14ac:dyDescent="0.3">
      <c r="B73" s="41" t="s">
        <v>352</v>
      </c>
      <c r="C73" s="126" t="str">
        <f>IF('Test Data Inputs'!D123="","0",'Test Data Inputs'!D123)</f>
        <v>0</v>
      </c>
      <c r="D73" s="118" t="s">
        <v>362</v>
      </c>
      <c r="I73" s="260"/>
    </row>
    <row r="74" spans="2:9" x14ac:dyDescent="0.3">
      <c r="B74" s="41" t="s">
        <v>73</v>
      </c>
      <c r="C74" s="126" t="str">
        <f>IF('Test Data Inputs'!D124="","0",'Test Data Inputs'!D124)</f>
        <v>0</v>
      </c>
      <c r="D74" s="118" t="s">
        <v>363</v>
      </c>
      <c r="I74" s="260"/>
    </row>
    <row r="75" spans="2:9" x14ac:dyDescent="0.3">
      <c r="B75" s="41" t="s">
        <v>74</v>
      </c>
      <c r="C75" s="126" t="str">
        <f>IF('Test Data Inputs'!D125="","0",'Test Data Inputs'!D125)</f>
        <v>0</v>
      </c>
      <c r="D75" s="118" t="s">
        <v>364</v>
      </c>
      <c r="I75" s="260"/>
    </row>
    <row r="76" spans="2:9" x14ac:dyDescent="0.3">
      <c r="B76" s="41"/>
      <c r="C76" s="43"/>
      <c r="D76" s="15"/>
      <c r="I76" s="260"/>
    </row>
    <row r="77" spans="2:9" ht="30" x14ac:dyDescent="0.3">
      <c r="B77" s="48" t="s">
        <v>81</v>
      </c>
      <c r="C77" s="331" t="s">
        <v>72</v>
      </c>
      <c r="D77" s="114" t="s">
        <v>346</v>
      </c>
      <c r="I77" s="260"/>
    </row>
    <row r="78" spans="2:9" x14ac:dyDescent="0.3">
      <c r="B78" s="41" t="s">
        <v>70</v>
      </c>
      <c r="C78" s="126" t="str">
        <f>IF('Test Data Inputs'!D128="","0",'Test Data Inputs'!D128)</f>
        <v>0</v>
      </c>
      <c r="D78" s="118" t="s">
        <v>370</v>
      </c>
      <c r="I78" s="260"/>
    </row>
    <row r="79" spans="2:9" x14ac:dyDescent="0.3">
      <c r="B79" s="41" t="s">
        <v>353</v>
      </c>
      <c r="C79" s="126" t="str">
        <f>IF('Test Data Inputs'!D134="","0",'Test Data Inputs'!D134)</f>
        <v>0</v>
      </c>
      <c r="D79" s="118" t="s">
        <v>371</v>
      </c>
      <c r="I79" s="260"/>
    </row>
    <row r="80" spans="2:9" x14ac:dyDescent="0.3">
      <c r="B80" s="41" t="s">
        <v>352</v>
      </c>
      <c r="C80" s="126" t="str">
        <f>IF('Test Data Inputs'!D140="","0",'Test Data Inputs'!D140)</f>
        <v>0</v>
      </c>
      <c r="D80" s="118" t="s">
        <v>372</v>
      </c>
      <c r="I80" s="260"/>
    </row>
    <row r="81" spans="1:9" x14ac:dyDescent="0.3">
      <c r="B81" s="41" t="s">
        <v>73</v>
      </c>
      <c r="C81" s="126" t="str">
        <f>IF('Test Data Inputs'!D141="","0",'Test Data Inputs'!D141)</f>
        <v>0</v>
      </c>
      <c r="D81" s="118" t="s">
        <v>373</v>
      </c>
      <c r="I81" s="260"/>
    </row>
    <row r="82" spans="1:9" x14ac:dyDescent="0.3">
      <c r="B82" s="41" t="s">
        <v>74</v>
      </c>
      <c r="C82" s="126" t="str">
        <f>IF('Test Data Inputs'!D142="","0",'Test Data Inputs'!D142)</f>
        <v>0</v>
      </c>
      <c r="D82" s="118" t="s">
        <v>374</v>
      </c>
      <c r="I82" s="260"/>
    </row>
    <row r="83" spans="1:9" x14ac:dyDescent="0.3">
      <c r="B83" s="41"/>
      <c r="C83" s="43"/>
      <c r="D83" s="15"/>
      <c r="I83" s="260"/>
    </row>
    <row r="84" spans="1:9" ht="30" x14ac:dyDescent="0.3">
      <c r="B84" s="48" t="s">
        <v>82</v>
      </c>
      <c r="C84" s="331" t="s">
        <v>72</v>
      </c>
      <c r="D84" s="114" t="s">
        <v>346</v>
      </c>
      <c r="I84" s="260"/>
    </row>
    <row r="85" spans="1:9" x14ac:dyDescent="0.3">
      <c r="B85" s="41" t="s">
        <v>70</v>
      </c>
      <c r="C85" s="126" t="str">
        <f>IF('Test Data Inputs'!D145="","0",'Test Data Inputs'!D145)</f>
        <v>0</v>
      </c>
      <c r="D85" s="118" t="s">
        <v>365</v>
      </c>
      <c r="I85" s="260"/>
    </row>
    <row r="86" spans="1:9" x14ac:dyDescent="0.3">
      <c r="B86" s="41" t="s">
        <v>353</v>
      </c>
      <c r="C86" s="126" t="str">
        <f>IF('Test Data Inputs'!D151="","0",'Test Data Inputs'!D151)</f>
        <v>0</v>
      </c>
      <c r="D86" s="118" t="s">
        <v>366</v>
      </c>
      <c r="I86" s="260"/>
    </row>
    <row r="87" spans="1:9" x14ac:dyDescent="0.3">
      <c r="B87" s="41" t="s">
        <v>352</v>
      </c>
      <c r="C87" s="126" t="str">
        <f>IF('Test Data Inputs'!D157="","0",'Test Data Inputs'!D157)</f>
        <v>0</v>
      </c>
      <c r="D87" s="118" t="s">
        <v>367</v>
      </c>
      <c r="I87" s="260"/>
    </row>
    <row r="88" spans="1:9" x14ac:dyDescent="0.3">
      <c r="B88" s="41" t="s">
        <v>73</v>
      </c>
      <c r="C88" s="126" t="str">
        <f>IF('Test Data Inputs'!D158="","0",'Test Data Inputs'!D158)</f>
        <v>0</v>
      </c>
      <c r="D88" s="118" t="s">
        <v>368</v>
      </c>
      <c r="I88" s="260"/>
    </row>
    <row r="89" spans="1:9" x14ac:dyDescent="0.3">
      <c r="B89" s="41" t="s">
        <v>74</v>
      </c>
      <c r="C89" s="126" t="str">
        <f>IF('Test Data Inputs'!D159="","0",'Test Data Inputs'!D159)</f>
        <v>0</v>
      </c>
      <c r="D89" s="118" t="s">
        <v>369</v>
      </c>
      <c r="I89" s="260"/>
    </row>
    <row r="90" spans="1:9" ht="15.75" thickBot="1" x14ac:dyDescent="0.35">
      <c r="B90" s="13"/>
      <c r="C90" s="14"/>
      <c r="D90" s="16"/>
      <c r="I90" s="260"/>
    </row>
    <row r="91" spans="1:9" x14ac:dyDescent="0.3">
      <c r="I91" s="260"/>
    </row>
    <row r="92" spans="1:9" x14ac:dyDescent="0.3">
      <c r="A92" s="260"/>
      <c r="B92" s="260"/>
      <c r="C92" s="260"/>
      <c r="D92" s="260"/>
      <c r="E92" s="260"/>
      <c r="F92" s="260"/>
      <c r="G92" s="260"/>
      <c r="H92" s="260"/>
      <c r="I92" s="260"/>
    </row>
  </sheetData>
  <sheetProtection password="CB38" sheet="1" objects="1" scenarios="1" selectLockedCells="1"/>
  <mergeCells count="7">
    <mergeCell ref="C8:E8"/>
    <mergeCell ref="B2:E2"/>
    <mergeCell ref="C3:E3"/>
    <mergeCell ref="C4:E4"/>
    <mergeCell ref="C5:E5"/>
    <mergeCell ref="C6:E6"/>
    <mergeCell ref="C7:E7"/>
  </mergeCells>
  <hyperlinks>
    <hyperlink ref="G5" location="Instructions!C35" display="Back to Instructions tab"/>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8"/>
  <sheetViews>
    <sheetView zoomScale="90" zoomScaleNormal="90" workbookViewId="0">
      <selection activeCell="F5" sqref="F5"/>
    </sheetView>
  </sheetViews>
  <sheetFormatPr defaultColWidth="9.140625" defaultRowHeight="15" x14ac:dyDescent="0.3"/>
  <cols>
    <col min="1" max="1" width="2.85546875" style="8" customWidth="1"/>
    <col min="2" max="2" width="38.7109375" style="8" customWidth="1"/>
    <col min="3" max="3" width="26.7109375" style="8" customWidth="1"/>
    <col min="4" max="4" width="19.85546875" style="8" bestFit="1" customWidth="1"/>
    <col min="5" max="5" width="22.85546875" style="8" customWidth="1"/>
    <col min="6" max="6" width="21.7109375" style="8" bestFit="1" customWidth="1"/>
    <col min="7" max="7" width="4.5703125" style="8" customWidth="1"/>
    <col min="8" max="8" width="4" style="8" customWidth="1"/>
    <col min="9" max="16384" width="9.140625" style="8"/>
  </cols>
  <sheetData>
    <row r="1" spans="2:8" ht="15.75" thickBot="1" x14ac:dyDescent="0.35">
      <c r="H1" s="260"/>
    </row>
    <row r="2" spans="2:8" ht="16.5" customHeight="1" thickBot="1" x14ac:dyDescent="0.35">
      <c r="B2" s="763" t="str">
        <f>'Version Control'!$B$2</f>
        <v>Title Block</v>
      </c>
      <c r="C2" s="764"/>
      <c r="D2" s="765"/>
      <c r="E2" s="386"/>
      <c r="F2" s="386"/>
      <c r="G2" s="386"/>
      <c r="H2" s="260"/>
    </row>
    <row r="3" spans="2:8" ht="15.75" customHeight="1" x14ac:dyDescent="0.3">
      <c r="B3" s="490" t="str">
        <f>'Version Control'!$B$3</f>
        <v>Test Report Template Name:</v>
      </c>
      <c r="C3" s="768" t="str">
        <f>'Version Control'!$C$3</f>
        <v xml:space="preserve">Residential Clothes Washer J2  </v>
      </c>
      <c r="D3" s="769"/>
      <c r="E3" s="385"/>
      <c r="F3" s="385"/>
      <c r="G3" s="385"/>
      <c r="H3" s="260"/>
    </row>
    <row r="4" spans="2:8" x14ac:dyDescent="0.3">
      <c r="B4" s="491" t="str">
        <f>'Version Control'!$B$4</f>
        <v>Version Number:</v>
      </c>
      <c r="C4" s="770" t="str">
        <f>'Version Control'!$C$4</f>
        <v>v1.2</v>
      </c>
      <c r="D4" s="771"/>
      <c r="E4" s="385"/>
      <c r="F4" s="385"/>
      <c r="G4" s="385"/>
      <c r="H4" s="260"/>
    </row>
    <row r="5" spans="2:8" x14ac:dyDescent="0.3">
      <c r="B5" s="492" t="str">
        <f>'Version Control'!$B$5</f>
        <v xml:space="preserve">Latest Template Revision: </v>
      </c>
      <c r="C5" s="772">
        <f>'Version Control'!$C$5</f>
        <v>42062</v>
      </c>
      <c r="D5" s="773"/>
      <c r="E5" s="12"/>
      <c r="F5" s="495" t="s">
        <v>210</v>
      </c>
      <c r="G5" s="12"/>
      <c r="H5" s="260"/>
    </row>
    <row r="6" spans="2:8" x14ac:dyDescent="0.3">
      <c r="B6" s="492" t="str">
        <f>'Version Control'!$B$6</f>
        <v>Tab Name:</v>
      </c>
      <c r="C6" s="770" t="str">
        <f ca="1">MID(CELL("filename",A1), FIND("]", CELL("filename", A1))+ 1, 255)</f>
        <v>Calculations - RMC</v>
      </c>
      <c r="D6" s="771"/>
      <c r="E6" s="12"/>
      <c r="F6" s="12"/>
      <c r="G6" s="12"/>
      <c r="H6" s="260"/>
    </row>
    <row r="7" spans="2:8" ht="35.25" customHeight="1" x14ac:dyDescent="0.3">
      <c r="B7" s="572" t="str">
        <f>'Version Control'!$B$7</f>
        <v>File Name:</v>
      </c>
      <c r="C7" s="766" t="str">
        <f ca="1">'Version Control'!$C$7</f>
        <v>Residential Clothes Washer J2 - v1 2.xlsx</v>
      </c>
      <c r="D7" s="767"/>
      <c r="E7" s="12"/>
      <c r="F7" s="12"/>
      <c r="G7" s="12"/>
      <c r="H7" s="260"/>
    </row>
    <row r="8" spans="2:8" ht="16.5" customHeight="1" thickBot="1" x14ac:dyDescent="0.35">
      <c r="B8" s="493" t="str">
        <f>'Version Control'!$B$8</f>
        <v xml:space="preserve">Test Completion Date: </v>
      </c>
      <c r="C8" s="761" t="str">
        <f>'Version Control'!$C$8</f>
        <v>[MM/DD/YYYY]</v>
      </c>
      <c r="D8" s="762"/>
      <c r="E8" s="12"/>
      <c r="F8" s="12"/>
      <c r="G8" s="12"/>
      <c r="H8" s="260"/>
    </row>
    <row r="9" spans="2:8" x14ac:dyDescent="0.3">
      <c r="H9" s="260"/>
    </row>
    <row r="10" spans="2:8" ht="21" x14ac:dyDescent="0.4">
      <c r="B10" s="107" t="s">
        <v>430</v>
      </c>
      <c r="H10" s="260"/>
    </row>
    <row r="11" spans="2:8" x14ac:dyDescent="0.3">
      <c r="B11" s="17" t="s">
        <v>141</v>
      </c>
      <c r="H11" s="260"/>
    </row>
    <row r="12" spans="2:8" ht="15.75" thickBot="1" x14ac:dyDescent="0.35">
      <c r="H12" s="260"/>
    </row>
    <row r="13" spans="2:8" ht="15.75" thickBot="1" x14ac:dyDescent="0.35">
      <c r="B13" s="110" t="s">
        <v>434</v>
      </c>
      <c r="C13" s="388"/>
      <c r="H13" s="260"/>
    </row>
    <row r="14" spans="2:8" ht="15.75" thickBot="1" x14ac:dyDescent="0.35">
      <c r="B14" s="51" t="s">
        <v>399</v>
      </c>
      <c r="C14" s="389" t="str">
        <f>IF(C21="Manual",D27,IF(C21="Adaptive",D28,IF(C21="User-Adjustable Adaptive",D28,IF(C21="Both Manual and Adaptive",D29,IF(C21="Both Manual and User-Adjustable Adaptive",D29,"")))))</f>
        <v/>
      </c>
      <c r="H14" s="260"/>
    </row>
    <row r="15" spans="2:8" x14ac:dyDescent="0.3">
      <c r="H15" s="488"/>
    </row>
    <row r="16" spans="2:8" ht="21" x14ac:dyDescent="0.4">
      <c r="B16" s="107" t="s">
        <v>126</v>
      </c>
      <c r="H16" s="260"/>
    </row>
    <row r="17" spans="2:8" ht="15.75" thickBot="1" x14ac:dyDescent="0.35">
      <c r="H17" s="488"/>
    </row>
    <row r="18" spans="2:8" ht="15.75" thickBot="1" x14ac:dyDescent="0.35">
      <c r="B18" s="105" t="s">
        <v>433</v>
      </c>
      <c r="C18" s="106"/>
      <c r="H18" s="260"/>
    </row>
    <row r="19" spans="2:8" x14ac:dyDescent="0.3">
      <c r="B19" s="121" t="s">
        <v>62</v>
      </c>
      <c r="C19" s="382">
        <f>'General Info &amp; Test Results'!C36</f>
        <v>0</v>
      </c>
      <c r="D19" s="12"/>
      <c r="E19" s="12"/>
      <c r="F19" s="12"/>
      <c r="G19" s="12"/>
      <c r="H19" s="488"/>
    </row>
    <row r="20" spans="2:8" x14ac:dyDescent="0.3">
      <c r="B20" s="41" t="s">
        <v>58</v>
      </c>
      <c r="C20" s="118">
        <f>'General Info &amp; Test Results'!C40</f>
        <v>0</v>
      </c>
      <c r="D20" s="12"/>
      <c r="E20" s="12"/>
      <c r="F20" s="12"/>
      <c r="G20" s="12"/>
      <c r="H20" s="260"/>
    </row>
    <row r="21" spans="2:8" x14ac:dyDescent="0.3">
      <c r="B21" s="391" t="s">
        <v>437</v>
      </c>
      <c r="C21" s="384">
        <f>'General Info &amp; Test Results'!C30</f>
        <v>0</v>
      </c>
      <c r="D21" s="12"/>
      <c r="E21" s="12"/>
      <c r="F21" s="12"/>
      <c r="G21" s="12"/>
      <c r="H21" s="260"/>
    </row>
    <row r="22" spans="2:8" x14ac:dyDescent="0.3">
      <c r="B22" s="123" t="s">
        <v>67</v>
      </c>
      <c r="C22" s="108" t="e">
        <f>'General Info &amp; Test Results'!C45</f>
        <v>#N/A</v>
      </c>
      <c r="D22" s="12"/>
      <c r="E22" s="12"/>
      <c r="F22" s="370"/>
      <c r="G22" s="370"/>
      <c r="H22" s="260"/>
    </row>
    <row r="23" spans="2:8" ht="15.75" thickBot="1" x14ac:dyDescent="0.35">
      <c r="B23" s="383" t="s">
        <v>68</v>
      </c>
      <c r="C23" s="109" t="e">
        <f>'General Info &amp; Test Results'!C46</f>
        <v>#N/A</v>
      </c>
      <c r="D23" s="12"/>
      <c r="E23" s="12"/>
      <c r="F23" s="370"/>
      <c r="G23" s="370"/>
      <c r="H23" s="260"/>
    </row>
    <row r="24" spans="2:8" s="12" customFormat="1" ht="15.75" thickBot="1" x14ac:dyDescent="0.35">
      <c r="C24" s="377"/>
      <c r="D24" s="380"/>
      <c r="E24" s="377"/>
      <c r="H24" s="489"/>
    </row>
    <row r="25" spans="2:8" ht="15.75" thickBot="1" x14ac:dyDescent="0.35">
      <c r="B25" s="364" t="s">
        <v>430</v>
      </c>
      <c r="C25" s="358"/>
      <c r="D25" s="358"/>
      <c r="E25" s="365"/>
      <c r="H25" s="260"/>
    </row>
    <row r="26" spans="2:8" ht="30" x14ac:dyDescent="0.3">
      <c r="B26" s="361"/>
      <c r="C26" s="362" t="s">
        <v>431</v>
      </c>
      <c r="D26" s="362" t="s">
        <v>432</v>
      </c>
      <c r="E26" s="363" t="s">
        <v>346</v>
      </c>
      <c r="H26" s="260"/>
    </row>
    <row r="27" spans="2:8" x14ac:dyDescent="0.3">
      <c r="B27" s="41" t="s">
        <v>188</v>
      </c>
      <c r="C27" s="367" t="str">
        <f>IF(AND(C19="No",C20="No"),C37,IF(AND(C19="Yes",C20="No"),(C37*(1-TUFww)+C49*TUFww),IF(AND(C19="No",C20="Yes"),(0.75*C37+0.25*C43),IF(AND(C19="Yes",C20="Yes"),(0.75*(C37*(1-TUFww)+C49*TUFww)+0.25*(C43*(1-TUFww)+C55*TUFww)),"error"))))</f>
        <v>error</v>
      </c>
      <c r="D27" s="378" t="str">
        <f>C27</f>
        <v>error</v>
      </c>
      <c r="E27" s="118" t="s">
        <v>399</v>
      </c>
      <c r="H27" s="260"/>
    </row>
    <row r="28" spans="2:8" x14ac:dyDescent="0.3">
      <c r="B28" s="41" t="s">
        <v>189</v>
      </c>
      <c r="C28" s="367" t="str">
        <f>IF(AND(C19="No",C20="No"),D37,IF(AND(C19="Yes",C20="No"),(D37*(1-TUFww)+D49*TUFww),IF(AND(C19="No",C20="Yes"),(0.75*D37+0.25*D43),IF(AND(C19="Yes",C20="Yes"),(0.75*(D37*(1-TUFww)+D49*TUFww)+0.25*(D43*(1-TUFww)+D55*TUFww)),"error"))))</f>
        <v>error</v>
      </c>
      <c r="D28" s="378" t="str">
        <f>C28</f>
        <v>error</v>
      </c>
      <c r="E28" s="118" t="s">
        <v>399</v>
      </c>
      <c r="H28" s="260"/>
    </row>
    <row r="29" spans="2:8" ht="15.75" thickBot="1" x14ac:dyDescent="0.35">
      <c r="B29" s="13" t="s">
        <v>425</v>
      </c>
      <c r="C29" s="368" t="e">
        <f>AVERAGE(C27:C28)</f>
        <v>#DIV/0!</v>
      </c>
      <c r="D29" s="379" t="e">
        <f>AVERAGE(D27:D28)</f>
        <v>#DIV/0!</v>
      </c>
      <c r="E29" s="120" t="s">
        <v>399</v>
      </c>
      <c r="H29" s="260"/>
    </row>
    <row r="30" spans="2:8" s="12" customFormat="1" ht="15.75" thickBot="1" x14ac:dyDescent="0.35">
      <c r="B30" s="369"/>
      <c r="C30" s="43"/>
      <c r="F30" s="370"/>
      <c r="G30" s="370"/>
      <c r="H30" s="489"/>
    </row>
    <row r="31" spans="2:8" ht="15.75" thickBot="1" x14ac:dyDescent="0.35">
      <c r="B31" s="371" t="s">
        <v>435</v>
      </c>
      <c r="C31" s="372"/>
      <c r="D31" s="358"/>
      <c r="E31" s="373"/>
      <c r="H31" s="260"/>
    </row>
    <row r="32" spans="2:8" x14ac:dyDescent="0.3">
      <c r="B32" s="123"/>
      <c r="C32" s="374" t="s">
        <v>188</v>
      </c>
      <c r="D32" s="128" t="s">
        <v>189</v>
      </c>
      <c r="E32" s="376" t="s">
        <v>346</v>
      </c>
      <c r="H32" s="260"/>
    </row>
    <row r="33" spans="2:8" x14ac:dyDescent="0.3">
      <c r="B33" s="48" t="s">
        <v>63</v>
      </c>
      <c r="C33" s="12"/>
      <c r="D33" s="12"/>
      <c r="E33" s="15"/>
      <c r="H33" s="260"/>
    </row>
    <row r="34" spans="2:8" x14ac:dyDescent="0.3">
      <c r="B34" s="41" t="s">
        <v>427</v>
      </c>
      <c r="C34" s="124">
        <f>'Test Data Inputs'!C35</f>
        <v>0</v>
      </c>
      <c r="D34" s="124">
        <f>'Test Data Inputs'!C49</f>
        <v>0</v>
      </c>
      <c r="E34" s="15" t="s">
        <v>426</v>
      </c>
      <c r="H34" s="260"/>
    </row>
    <row r="35" spans="2:8" x14ac:dyDescent="0.3">
      <c r="B35" s="41" t="s">
        <v>428</v>
      </c>
      <c r="C35" s="124">
        <f>'Test Data Inputs'!C36</f>
        <v>0</v>
      </c>
      <c r="D35" s="124">
        <f>'Test Data Inputs'!C50</f>
        <v>0</v>
      </c>
      <c r="E35" s="15" t="s">
        <v>429</v>
      </c>
      <c r="H35" s="260"/>
    </row>
    <row r="36" spans="2:8" x14ac:dyDescent="0.3">
      <c r="B36" s="41" t="s">
        <v>379</v>
      </c>
      <c r="C36" s="43" t="e">
        <f>(C35-C34)/C34</f>
        <v>#DIV/0!</v>
      </c>
      <c r="D36" s="43" t="e">
        <f>(D35-D34)/D34</f>
        <v>#DIV/0!</v>
      </c>
      <c r="E36" s="15" t="s">
        <v>383</v>
      </c>
      <c r="H36" s="260"/>
    </row>
    <row r="37" spans="2:8" x14ac:dyDescent="0.3">
      <c r="B37" s="41" t="s">
        <v>375</v>
      </c>
      <c r="C37" s="43" t="e">
        <f>C$22*C36+C$23</f>
        <v>#N/A</v>
      </c>
      <c r="D37" s="43" t="e">
        <f>C$22*D36+C$23</f>
        <v>#N/A</v>
      </c>
      <c r="E37" s="15" t="s">
        <v>376</v>
      </c>
      <c r="H37" s="260"/>
    </row>
    <row r="38" spans="2:8" x14ac:dyDescent="0.3">
      <c r="B38" s="41" t="s">
        <v>378</v>
      </c>
      <c r="C38" s="318" t="e">
        <f>C37</f>
        <v>#N/A</v>
      </c>
      <c r="D38" s="318" t="e">
        <f>D37</f>
        <v>#N/A</v>
      </c>
      <c r="E38" s="15" t="s">
        <v>377</v>
      </c>
      <c r="H38" s="260"/>
    </row>
    <row r="39" spans="2:8" x14ac:dyDescent="0.3">
      <c r="B39" s="48" t="s">
        <v>65</v>
      </c>
      <c r="C39" s="12"/>
      <c r="D39" s="12"/>
      <c r="E39" s="15"/>
      <c r="H39" s="260"/>
    </row>
    <row r="40" spans="2:8" x14ac:dyDescent="0.3">
      <c r="B40" s="41" t="s">
        <v>427</v>
      </c>
      <c r="C40" s="124">
        <f>'Test Data Inputs'!C38</f>
        <v>0</v>
      </c>
      <c r="D40" s="124">
        <f>'Test Data Inputs'!C52</f>
        <v>0</v>
      </c>
      <c r="E40" s="15" t="s">
        <v>426</v>
      </c>
      <c r="H40" s="260"/>
    </row>
    <row r="41" spans="2:8" x14ac:dyDescent="0.3">
      <c r="B41" s="41" t="s">
        <v>428</v>
      </c>
      <c r="C41" s="124">
        <f>'Test Data Inputs'!C39</f>
        <v>0</v>
      </c>
      <c r="D41" s="124">
        <f>'Test Data Inputs'!C53</f>
        <v>0</v>
      </c>
      <c r="E41" s="15" t="s">
        <v>429</v>
      </c>
      <c r="H41" s="260"/>
    </row>
    <row r="42" spans="2:8" x14ac:dyDescent="0.3">
      <c r="B42" s="41" t="s">
        <v>380</v>
      </c>
      <c r="C42" s="43" t="e">
        <f>(C41-C40)/C40</f>
        <v>#DIV/0!</v>
      </c>
      <c r="D42" s="43" t="e">
        <f>(D41-D40)/D40</f>
        <v>#DIV/0!</v>
      </c>
      <c r="E42" s="15" t="s">
        <v>384</v>
      </c>
      <c r="H42" s="260"/>
    </row>
    <row r="43" spans="2:8" x14ac:dyDescent="0.3">
      <c r="B43" s="41" t="s">
        <v>381</v>
      </c>
      <c r="C43" s="43" t="e">
        <f>C$22*C42+C$23</f>
        <v>#N/A</v>
      </c>
      <c r="D43" s="43" t="e">
        <f>C$22*D42+C$23</f>
        <v>#N/A</v>
      </c>
      <c r="E43" s="15" t="s">
        <v>385</v>
      </c>
      <c r="H43" s="260"/>
    </row>
    <row r="44" spans="2:8" x14ac:dyDescent="0.3">
      <c r="B44" s="41" t="s">
        <v>382</v>
      </c>
      <c r="C44" s="318" t="e">
        <f>C43</f>
        <v>#N/A</v>
      </c>
      <c r="D44" s="318" t="e">
        <f>D43</f>
        <v>#N/A</v>
      </c>
      <c r="E44" s="15" t="s">
        <v>386</v>
      </c>
      <c r="H44" s="260"/>
    </row>
    <row r="45" spans="2:8" x14ac:dyDescent="0.3">
      <c r="B45" s="48" t="s">
        <v>64</v>
      </c>
      <c r="C45" s="12"/>
      <c r="D45" s="12"/>
      <c r="E45" s="15"/>
      <c r="H45" s="260"/>
    </row>
    <row r="46" spans="2:8" x14ac:dyDescent="0.3">
      <c r="B46" s="41" t="s">
        <v>427</v>
      </c>
      <c r="C46" s="124">
        <f>'Test Data Inputs'!C41</f>
        <v>0</v>
      </c>
      <c r="D46" s="124">
        <f>'Test Data Inputs'!C55</f>
        <v>0</v>
      </c>
      <c r="E46" s="15" t="s">
        <v>426</v>
      </c>
      <c r="H46" s="260"/>
    </row>
    <row r="47" spans="2:8" x14ac:dyDescent="0.3">
      <c r="B47" s="41" t="s">
        <v>428</v>
      </c>
      <c r="C47" s="124">
        <f>'Test Data Inputs'!C42</f>
        <v>0</v>
      </c>
      <c r="D47" s="124">
        <f>'Test Data Inputs'!C56</f>
        <v>0</v>
      </c>
      <c r="E47" s="15" t="s">
        <v>429</v>
      </c>
      <c r="H47" s="260"/>
    </row>
    <row r="48" spans="2:8" x14ac:dyDescent="0.3">
      <c r="B48" s="41" t="s">
        <v>387</v>
      </c>
      <c r="C48" s="43" t="e">
        <f>(C47-C46)/C46</f>
        <v>#DIV/0!</v>
      </c>
      <c r="D48" s="43" t="e">
        <f>(D47-D46)/D46</f>
        <v>#DIV/0!</v>
      </c>
      <c r="E48" s="15" t="s">
        <v>390</v>
      </c>
      <c r="H48" s="260"/>
    </row>
    <row r="49" spans="1:8" x14ac:dyDescent="0.3">
      <c r="B49" s="41" t="s">
        <v>388</v>
      </c>
      <c r="C49" s="43" t="e">
        <f>C$22*C48+C$23</f>
        <v>#N/A</v>
      </c>
      <c r="D49" s="43" t="e">
        <f>C$22*D48+C$23</f>
        <v>#N/A</v>
      </c>
      <c r="E49" s="15" t="s">
        <v>391</v>
      </c>
      <c r="H49" s="260"/>
    </row>
    <row r="50" spans="1:8" x14ac:dyDescent="0.3">
      <c r="B50" s="41" t="s">
        <v>389</v>
      </c>
      <c r="C50" s="318" t="e">
        <f>C49</f>
        <v>#N/A</v>
      </c>
      <c r="D50" s="318" t="e">
        <f>D49</f>
        <v>#N/A</v>
      </c>
      <c r="E50" s="15" t="s">
        <v>392</v>
      </c>
      <c r="H50" s="260"/>
    </row>
    <row r="51" spans="1:8" x14ac:dyDescent="0.3">
      <c r="B51" s="48" t="s">
        <v>66</v>
      </c>
      <c r="C51" s="12"/>
      <c r="D51" s="12"/>
      <c r="E51" s="15"/>
      <c r="H51" s="260"/>
    </row>
    <row r="52" spans="1:8" x14ac:dyDescent="0.3">
      <c r="B52" s="41" t="s">
        <v>427</v>
      </c>
      <c r="C52" s="124">
        <f>'Test Data Inputs'!C44</f>
        <v>0</v>
      </c>
      <c r="D52" s="124">
        <f>'Test Data Inputs'!C58</f>
        <v>0</v>
      </c>
      <c r="E52" s="15" t="s">
        <v>426</v>
      </c>
      <c r="H52" s="260"/>
    </row>
    <row r="53" spans="1:8" x14ac:dyDescent="0.3">
      <c r="B53" s="41" t="s">
        <v>428</v>
      </c>
      <c r="C53" s="124">
        <f>'Test Data Inputs'!C45</f>
        <v>0</v>
      </c>
      <c r="D53" s="124">
        <f>'Test Data Inputs'!C59</f>
        <v>0</v>
      </c>
      <c r="E53" s="15" t="s">
        <v>429</v>
      </c>
      <c r="H53" s="260"/>
    </row>
    <row r="54" spans="1:8" x14ac:dyDescent="0.3">
      <c r="B54" s="41" t="s">
        <v>393</v>
      </c>
      <c r="C54" s="43" t="e">
        <f>(C53-C52)/C52</f>
        <v>#DIV/0!</v>
      </c>
      <c r="D54" s="43" t="e">
        <f>(D53-D52)/D52</f>
        <v>#DIV/0!</v>
      </c>
      <c r="E54" s="15" t="s">
        <v>396</v>
      </c>
      <c r="H54" s="260"/>
    </row>
    <row r="55" spans="1:8" x14ac:dyDescent="0.3">
      <c r="B55" s="41" t="s">
        <v>394</v>
      </c>
      <c r="C55" s="43" t="e">
        <f>C$22*C54+C$23</f>
        <v>#N/A</v>
      </c>
      <c r="D55" s="43" t="e">
        <f>C$22*D54+C$23</f>
        <v>#N/A</v>
      </c>
      <c r="E55" s="15" t="s">
        <v>397</v>
      </c>
      <c r="H55" s="260"/>
    </row>
    <row r="56" spans="1:8" ht="15.75" thickBot="1" x14ac:dyDescent="0.35">
      <c r="B56" s="13" t="s">
        <v>395</v>
      </c>
      <c r="C56" s="375" t="e">
        <f>C55</f>
        <v>#N/A</v>
      </c>
      <c r="D56" s="375" t="e">
        <f>D55</f>
        <v>#N/A</v>
      </c>
      <c r="E56" s="16" t="s">
        <v>398</v>
      </c>
      <c r="H56" s="260"/>
    </row>
    <row r="57" spans="1:8" x14ac:dyDescent="0.3">
      <c r="H57" s="260"/>
    </row>
    <row r="58" spans="1:8" x14ac:dyDescent="0.3">
      <c r="A58" s="260"/>
      <c r="B58" s="260"/>
      <c r="C58" s="260"/>
      <c r="D58" s="260"/>
      <c r="E58" s="260"/>
      <c r="F58" s="260"/>
      <c r="G58" s="260"/>
      <c r="H58" s="260"/>
    </row>
  </sheetData>
  <sheetProtection password="CB38" sheet="1" objects="1" scenarios="1" selectLockedCells="1"/>
  <mergeCells count="7">
    <mergeCell ref="C8:D8"/>
    <mergeCell ref="C3:D3"/>
    <mergeCell ref="B2:D2"/>
    <mergeCell ref="C7:D7"/>
    <mergeCell ref="C4:D4"/>
    <mergeCell ref="C5:D5"/>
    <mergeCell ref="C6:D6"/>
  </mergeCells>
  <hyperlinks>
    <hyperlink ref="F5" location="Instructions!C35" display="Back to Instructions ta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86"/>
  <sheetViews>
    <sheetView zoomScale="90" zoomScaleNormal="90" workbookViewId="0">
      <selection activeCell="G5" sqref="G5:H5"/>
    </sheetView>
  </sheetViews>
  <sheetFormatPr defaultColWidth="9.140625" defaultRowHeight="15" x14ac:dyDescent="0.3"/>
  <cols>
    <col min="1" max="1" width="3" style="8" customWidth="1"/>
    <col min="2" max="2" width="30.85546875" style="8" customWidth="1"/>
    <col min="3" max="3" width="16.7109375" style="8" customWidth="1"/>
    <col min="4" max="4" width="16" style="8" customWidth="1"/>
    <col min="5" max="5" width="18.7109375" style="8" customWidth="1"/>
    <col min="6" max="7" width="13.85546875" style="8" customWidth="1"/>
    <col min="8" max="8" width="9.140625" style="8"/>
    <col min="9" max="9" width="9.85546875" style="8" customWidth="1"/>
    <col min="10" max="10" width="8.85546875" style="8" customWidth="1"/>
    <col min="11" max="11" width="8.42578125" style="8" customWidth="1"/>
    <col min="12" max="13" width="3.7109375" style="8" customWidth="1"/>
    <col min="14" max="16384" width="9.140625" style="8"/>
  </cols>
  <sheetData>
    <row r="1" spans="1:13" ht="15.75" thickBot="1" x14ac:dyDescent="0.35">
      <c r="M1" s="260"/>
    </row>
    <row r="2" spans="1:13" ht="18" thickBot="1" x14ac:dyDescent="0.35">
      <c r="B2" s="703" t="str">
        <f>'Version Control'!$B$2</f>
        <v>Title Block</v>
      </c>
      <c r="C2" s="704"/>
      <c r="D2" s="704"/>
      <c r="E2" s="705"/>
      <c r="M2" s="260"/>
    </row>
    <row r="3" spans="1:13" ht="16.5" customHeight="1" x14ac:dyDescent="0.3">
      <c r="B3" s="483" t="str">
        <f>'Version Control'!$B$3</f>
        <v>Test Report Template Name:</v>
      </c>
      <c r="C3" s="706" t="str">
        <f>'Version Control'!$C$3</f>
        <v xml:space="preserve">Residential Clothes Washer J2  </v>
      </c>
      <c r="D3" s="707"/>
      <c r="E3" s="708"/>
      <c r="M3" s="260"/>
    </row>
    <row r="4" spans="1:13" ht="16.5" x14ac:dyDescent="0.3">
      <c r="B4" s="238" t="str">
        <f>'Version Control'!$B$4</f>
        <v>Version Number:</v>
      </c>
      <c r="C4" s="693" t="str">
        <f>'Version Control'!$C$4</f>
        <v>v1.2</v>
      </c>
      <c r="D4" s="694"/>
      <c r="E4" s="695"/>
      <c r="M4" s="260"/>
    </row>
    <row r="5" spans="1:13" ht="16.5" x14ac:dyDescent="0.3">
      <c r="B5" s="215" t="str">
        <f>'Version Control'!$B$5</f>
        <v xml:space="preserve">Latest Template Revision: </v>
      </c>
      <c r="C5" s="690">
        <f>'Version Control'!$C$5</f>
        <v>42062</v>
      </c>
      <c r="D5" s="691"/>
      <c r="E5" s="692"/>
      <c r="G5" s="781" t="s">
        <v>210</v>
      </c>
      <c r="H5" s="781"/>
      <c r="M5" s="260"/>
    </row>
    <row r="6" spans="1:13" ht="16.5" x14ac:dyDescent="0.3">
      <c r="B6" s="215" t="str">
        <f>'Version Control'!$B$6</f>
        <v>Tab Name:</v>
      </c>
      <c r="C6" s="693" t="str">
        <f ca="1">MID(CELL("filename",A1), FIND("]", CELL("filename", A1))+ 1, 255)</f>
        <v>Tables</v>
      </c>
      <c r="D6" s="694"/>
      <c r="E6" s="695"/>
      <c r="M6" s="260"/>
    </row>
    <row r="7" spans="1:13" ht="37.5" customHeight="1" x14ac:dyDescent="0.3">
      <c r="B7" s="571" t="str">
        <f>'Version Control'!$B$7</f>
        <v>File Name:</v>
      </c>
      <c r="C7" s="700" t="str">
        <f ca="1">'Version Control'!$C$7</f>
        <v>Residential Clothes Washer J2 - v1 2.xlsx</v>
      </c>
      <c r="D7" s="701"/>
      <c r="E7" s="702"/>
      <c r="M7" s="260"/>
    </row>
    <row r="8" spans="1:13" ht="17.25" thickBot="1" x14ac:dyDescent="0.35">
      <c r="B8" s="216" t="str">
        <f>'Version Control'!$B$8</f>
        <v xml:space="preserve">Test Completion Date: </v>
      </c>
      <c r="C8" s="696" t="str">
        <f>'Version Control'!$C$8</f>
        <v>[MM/DD/YYYY]</v>
      </c>
      <c r="D8" s="697"/>
      <c r="E8" s="698"/>
      <c r="M8" s="260"/>
    </row>
    <row r="9" spans="1:13" x14ac:dyDescent="0.3">
      <c r="M9" s="260"/>
    </row>
    <row r="10" spans="1:13" ht="15.75" thickBot="1" x14ac:dyDescent="0.35">
      <c r="M10" s="260"/>
    </row>
    <row r="11" spans="1:13" x14ac:dyDescent="0.3">
      <c r="B11" s="52" t="s">
        <v>38</v>
      </c>
      <c r="C11" s="53"/>
      <c r="D11" s="53"/>
      <c r="E11" s="53"/>
      <c r="F11" s="53"/>
      <c r="G11" s="54"/>
      <c r="M11" s="260"/>
    </row>
    <row r="12" spans="1:13" x14ac:dyDescent="0.3">
      <c r="B12" s="31" t="s">
        <v>0</v>
      </c>
      <c r="C12" s="777" t="s">
        <v>16</v>
      </c>
      <c r="D12" s="778"/>
      <c r="E12" s="779"/>
      <c r="F12" s="777" t="s">
        <v>314</v>
      </c>
      <c r="G12" s="780"/>
      <c r="M12" s="260"/>
    </row>
    <row r="13" spans="1:13" x14ac:dyDescent="0.3">
      <c r="B13" s="31" t="s">
        <v>1</v>
      </c>
      <c r="C13" s="56" t="s">
        <v>2</v>
      </c>
      <c r="D13" s="56" t="s">
        <v>3</v>
      </c>
      <c r="E13" s="56" t="s">
        <v>4</v>
      </c>
      <c r="F13" s="56" t="s">
        <v>5</v>
      </c>
      <c r="G13" s="57" t="s">
        <v>6</v>
      </c>
      <c r="M13" s="260"/>
    </row>
    <row r="14" spans="1:13" x14ac:dyDescent="0.3">
      <c r="B14" s="59" t="s">
        <v>7</v>
      </c>
      <c r="C14" s="56">
        <v>0</v>
      </c>
      <c r="D14" s="56">
        <v>0</v>
      </c>
      <c r="E14" s="56">
        <v>0</v>
      </c>
      <c r="F14" s="56">
        <v>0.14000000000000001</v>
      </c>
      <c r="G14" s="57">
        <v>0.05</v>
      </c>
      <c r="M14" s="260"/>
    </row>
    <row r="15" spans="1:13" x14ac:dyDescent="0.3">
      <c r="B15" s="59" t="s">
        <v>8</v>
      </c>
      <c r="C15" s="56">
        <v>0</v>
      </c>
      <c r="D15" s="56">
        <v>0.63</v>
      </c>
      <c r="E15" s="56">
        <v>0.14000000000000001</v>
      </c>
      <c r="F15" s="56">
        <v>0</v>
      </c>
      <c r="G15" s="57">
        <v>0.09</v>
      </c>
      <c r="M15" s="260"/>
    </row>
    <row r="16" spans="1:13" x14ac:dyDescent="0.3">
      <c r="A16" s="129"/>
      <c r="B16" s="326" t="s">
        <v>317</v>
      </c>
      <c r="C16" s="327">
        <v>0</v>
      </c>
      <c r="D16" s="327">
        <v>0</v>
      </c>
      <c r="E16" s="327">
        <v>0</v>
      </c>
      <c r="F16" s="327">
        <v>0</v>
      </c>
      <c r="G16" s="328">
        <v>0</v>
      </c>
      <c r="M16" s="260"/>
    </row>
    <row r="17" spans="1:13" x14ac:dyDescent="0.3">
      <c r="A17" s="129"/>
      <c r="B17" s="326" t="s">
        <v>318</v>
      </c>
      <c r="C17" s="327">
        <v>0</v>
      </c>
      <c r="D17" s="327">
        <v>0</v>
      </c>
      <c r="E17" s="327">
        <v>0.27</v>
      </c>
      <c r="F17" s="327">
        <v>0.27</v>
      </c>
      <c r="G17" s="328">
        <v>0.27</v>
      </c>
      <c r="M17" s="260"/>
    </row>
    <row r="18" spans="1:13" x14ac:dyDescent="0.3">
      <c r="A18" s="129"/>
      <c r="B18" s="326" t="s">
        <v>315</v>
      </c>
      <c r="C18" s="327">
        <v>0</v>
      </c>
      <c r="D18" s="327">
        <v>0</v>
      </c>
      <c r="E18" s="327">
        <v>0.49</v>
      </c>
      <c r="F18" s="327">
        <v>0.49</v>
      </c>
      <c r="G18" s="328">
        <v>0.49</v>
      </c>
      <c r="M18" s="260"/>
    </row>
    <row r="19" spans="1:13" x14ac:dyDescent="0.3">
      <c r="A19" s="129"/>
      <c r="B19" s="326" t="s">
        <v>316</v>
      </c>
      <c r="C19" s="327">
        <v>0</v>
      </c>
      <c r="D19" s="327">
        <v>0</v>
      </c>
      <c r="E19" s="327">
        <v>0.22</v>
      </c>
      <c r="F19" s="327">
        <v>0.22</v>
      </c>
      <c r="G19" s="328">
        <v>0.22</v>
      </c>
      <c r="M19" s="260"/>
    </row>
    <row r="20" spans="1:13" ht="15.75" thickBot="1" x14ac:dyDescent="0.35">
      <c r="B20" s="324" t="s">
        <v>9</v>
      </c>
      <c r="C20" s="103">
        <v>1</v>
      </c>
      <c r="D20" s="58">
        <v>0.37</v>
      </c>
      <c r="E20" s="58">
        <v>0.37</v>
      </c>
      <c r="F20" s="58">
        <v>0.37</v>
      </c>
      <c r="G20" s="61">
        <v>0.37</v>
      </c>
      <c r="M20" s="260"/>
    </row>
    <row r="21" spans="1:13" ht="15.75" thickBot="1" x14ac:dyDescent="0.35">
      <c r="B21" s="49"/>
      <c r="C21" s="44"/>
      <c r="D21" s="44"/>
      <c r="E21" s="44"/>
      <c r="F21" s="44"/>
      <c r="G21" s="44"/>
      <c r="M21" s="260"/>
    </row>
    <row r="22" spans="1:13" x14ac:dyDescent="0.3">
      <c r="B22" s="52" t="s">
        <v>40</v>
      </c>
      <c r="C22" s="53"/>
      <c r="D22" s="54"/>
      <c r="M22" s="260"/>
    </row>
    <row r="23" spans="1:13" x14ac:dyDescent="0.3">
      <c r="B23" s="31" t="s">
        <v>39</v>
      </c>
      <c r="C23" s="29" t="s">
        <v>10</v>
      </c>
      <c r="D23" s="30" t="s">
        <v>11</v>
      </c>
      <c r="M23" s="260"/>
    </row>
    <row r="24" spans="1:13" x14ac:dyDescent="0.3">
      <c r="B24" s="28" t="s">
        <v>17</v>
      </c>
      <c r="C24" s="56">
        <v>0.72</v>
      </c>
      <c r="D24" s="57">
        <v>0.12</v>
      </c>
      <c r="M24" s="260"/>
    </row>
    <row r="25" spans="1:13" x14ac:dyDescent="0.3">
      <c r="B25" s="28" t="s">
        <v>18</v>
      </c>
      <c r="C25" s="56" t="s">
        <v>37</v>
      </c>
      <c r="D25" s="57">
        <v>0.74</v>
      </c>
      <c r="M25" s="260"/>
    </row>
    <row r="26" spans="1:13" ht="15.75" thickBot="1" x14ac:dyDescent="0.35">
      <c r="B26" s="62" t="s">
        <v>19</v>
      </c>
      <c r="C26" s="58">
        <v>0.28000000000000003</v>
      </c>
      <c r="D26" s="61">
        <v>0.14000000000000001</v>
      </c>
      <c r="M26" s="260"/>
    </row>
    <row r="27" spans="1:13" ht="15.75" thickBot="1" x14ac:dyDescent="0.35">
      <c r="L27" s="63"/>
      <c r="M27" s="260"/>
    </row>
    <row r="28" spans="1:13" x14ac:dyDescent="0.3">
      <c r="B28" s="64" t="s">
        <v>41</v>
      </c>
      <c r="C28" s="65"/>
      <c r="D28" s="53"/>
      <c r="E28" s="53"/>
      <c r="F28" s="53"/>
      <c r="G28" s="53"/>
      <c r="H28" s="53"/>
      <c r="I28" s="53"/>
      <c r="J28" s="53"/>
      <c r="K28" s="54"/>
      <c r="L28" s="63"/>
      <c r="M28" s="260"/>
    </row>
    <row r="29" spans="1:13" x14ac:dyDescent="0.3">
      <c r="B29" s="66" t="s">
        <v>22</v>
      </c>
      <c r="C29" s="67"/>
      <c r="D29" s="68"/>
      <c r="E29" s="55"/>
      <c r="F29" s="67" t="s">
        <v>23</v>
      </c>
      <c r="G29" s="69"/>
      <c r="H29" s="70" t="s">
        <v>24</v>
      </c>
      <c r="I29" s="69"/>
      <c r="J29" s="70" t="s">
        <v>25</v>
      </c>
      <c r="K29" s="71"/>
      <c r="L29" s="63"/>
      <c r="M29" s="260"/>
    </row>
    <row r="30" spans="1:13" ht="12.75" customHeight="1" x14ac:dyDescent="0.3">
      <c r="B30" s="72" t="s">
        <v>125</v>
      </c>
      <c r="C30" s="73"/>
      <c r="D30" s="74" t="s">
        <v>122</v>
      </c>
      <c r="E30" s="75"/>
      <c r="F30" s="775" t="s">
        <v>20</v>
      </c>
      <c r="G30" s="776" t="s">
        <v>21</v>
      </c>
      <c r="H30" s="776" t="s">
        <v>20</v>
      </c>
      <c r="I30" s="776" t="s">
        <v>21</v>
      </c>
      <c r="J30" s="776" t="s">
        <v>20</v>
      </c>
      <c r="K30" s="774" t="s">
        <v>21</v>
      </c>
      <c r="L30" s="63"/>
      <c r="M30" s="260"/>
    </row>
    <row r="31" spans="1:13" x14ac:dyDescent="0.3">
      <c r="B31" s="76" t="s">
        <v>124</v>
      </c>
      <c r="C31" s="77" t="s">
        <v>123</v>
      </c>
      <c r="D31" s="77" t="s">
        <v>124</v>
      </c>
      <c r="E31" s="77" t="s">
        <v>123</v>
      </c>
      <c r="F31" s="776"/>
      <c r="G31" s="776"/>
      <c r="H31" s="776"/>
      <c r="I31" s="776"/>
      <c r="J31" s="776"/>
      <c r="K31" s="774"/>
      <c r="L31" s="63"/>
      <c r="M31" s="260"/>
    </row>
    <row r="32" spans="1:13" x14ac:dyDescent="0.3">
      <c r="B32" s="78">
        <v>0</v>
      </c>
      <c r="C32" s="79">
        <v>0.8</v>
      </c>
      <c r="D32" s="80">
        <v>0</v>
      </c>
      <c r="E32" s="80">
        <v>22.7</v>
      </c>
      <c r="F32" s="81">
        <v>3</v>
      </c>
      <c r="G32" s="82">
        <v>1.36</v>
      </c>
      <c r="H32" s="82">
        <v>3</v>
      </c>
      <c r="I32" s="82">
        <v>1.36</v>
      </c>
      <c r="J32" s="82">
        <v>3</v>
      </c>
      <c r="K32" s="83">
        <v>1.36</v>
      </c>
      <c r="L32" s="63"/>
      <c r="M32" s="260"/>
    </row>
    <row r="33" spans="2:13" x14ac:dyDescent="0.3">
      <c r="B33" s="84">
        <v>0.8</v>
      </c>
      <c r="C33" s="85">
        <v>0.9</v>
      </c>
      <c r="D33" s="80">
        <v>22.7</v>
      </c>
      <c r="E33" s="80">
        <v>25.5</v>
      </c>
      <c r="F33" s="86">
        <v>3</v>
      </c>
      <c r="G33" s="87">
        <v>1.36</v>
      </c>
      <c r="H33" s="87">
        <v>3.5</v>
      </c>
      <c r="I33" s="87">
        <v>1.59</v>
      </c>
      <c r="J33" s="87">
        <v>3.25</v>
      </c>
      <c r="K33" s="88">
        <v>1.47</v>
      </c>
      <c r="L33" s="63"/>
      <c r="M33" s="260"/>
    </row>
    <row r="34" spans="2:13" x14ac:dyDescent="0.3">
      <c r="B34" s="84">
        <v>0.9</v>
      </c>
      <c r="C34" s="85">
        <v>1</v>
      </c>
      <c r="D34" s="80">
        <v>25.5</v>
      </c>
      <c r="E34" s="80">
        <v>28.3</v>
      </c>
      <c r="F34" s="86">
        <v>3</v>
      </c>
      <c r="G34" s="87">
        <v>1.36</v>
      </c>
      <c r="H34" s="87">
        <v>3.9</v>
      </c>
      <c r="I34" s="87">
        <v>1.77</v>
      </c>
      <c r="J34" s="87">
        <v>3.45</v>
      </c>
      <c r="K34" s="88">
        <v>1.56</v>
      </c>
      <c r="L34" s="63"/>
      <c r="M34" s="260"/>
    </row>
    <row r="35" spans="2:13" x14ac:dyDescent="0.3">
      <c r="B35" s="84">
        <v>1</v>
      </c>
      <c r="C35" s="85">
        <v>1.1000000000000001</v>
      </c>
      <c r="D35" s="80">
        <v>28.3</v>
      </c>
      <c r="E35" s="80">
        <v>31.1</v>
      </c>
      <c r="F35" s="86">
        <v>3</v>
      </c>
      <c r="G35" s="87">
        <v>1.36</v>
      </c>
      <c r="H35" s="87">
        <v>4.3</v>
      </c>
      <c r="I35" s="87">
        <v>1.95</v>
      </c>
      <c r="J35" s="87">
        <v>3.65</v>
      </c>
      <c r="K35" s="88">
        <v>1.66</v>
      </c>
      <c r="L35" s="63"/>
      <c r="M35" s="260"/>
    </row>
    <row r="36" spans="2:13" x14ac:dyDescent="0.3">
      <c r="B36" s="84">
        <v>1.1000000000000001</v>
      </c>
      <c r="C36" s="85">
        <v>1.2</v>
      </c>
      <c r="D36" s="80">
        <v>31.1</v>
      </c>
      <c r="E36" s="80">
        <v>34</v>
      </c>
      <c r="F36" s="86">
        <v>3</v>
      </c>
      <c r="G36" s="87">
        <v>1.36</v>
      </c>
      <c r="H36" s="87">
        <v>4.7</v>
      </c>
      <c r="I36" s="87">
        <v>2.13</v>
      </c>
      <c r="J36" s="87">
        <v>3.85</v>
      </c>
      <c r="K36" s="88">
        <v>1.75</v>
      </c>
      <c r="L36" s="63"/>
      <c r="M36" s="260"/>
    </row>
    <row r="37" spans="2:13" x14ac:dyDescent="0.3">
      <c r="B37" s="84">
        <v>1.2</v>
      </c>
      <c r="C37" s="85">
        <v>1.3</v>
      </c>
      <c r="D37" s="80">
        <v>34</v>
      </c>
      <c r="E37" s="80">
        <v>36.799999999999997</v>
      </c>
      <c r="F37" s="86">
        <v>3</v>
      </c>
      <c r="G37" s="87">
        <v>1.36</v>
      </c>
      <c r="H37" s="87">
        <v>5.0999999999999996</v>
      </c>
      <c r="I37" s="87">
        <v>2.31</v>
      </c>
      <c r="J37" s="87">
        <v>4.05</v>
      </c>
      <c r="K37" s="88">
        <v>1.84</v>
      </c>
      <c r="L37" s="63"/>
      <c r="M37" s="260"/>
    </row>
    <row r="38" spans="2:13" x14ac:dyDescent="0.3">
      <c r="B38" s="84">
        <v>1.3</v>
      </c>
      <c r="C38" s="85">
        <v>1.4</v>
      </c>
      <c r="D38" s="80">
        <v>36.799999999999997</v>
      </c>
      <c r="E38" s="80">
        <v>39.6</v>
      </c>
      <c r="F38" s="86">
        <v>3</v>
      </c>
      <c r="G38" s="87">
        <v>1.36</v>
      </c>
      <c r="H38" s="87">
        <v>5.5</v>
      </c>
      <c r="I38" s="87">
        <v>2.4900000000000002</v>
      </c>
      <c r="J38" s="87">
        <v>4.25</v>
      </c>
      <c r="K38" s="88">
        <v>1.93</v>
      </c>
      <c r="L38" s="63"/>
      <c r="M38" s="260"/>
    </row>
    <row r="39" spans="2:13" x14ac:dyDescent="0.3">
      <c r="B39" s="84">
        <v>1.4</v>
      </c>
      <c r="C39" s="85">
        <v>1.5</v>
      </c>
      <c r="D39" s="80">
        <v>39.6</v>
      </c>
      <c r="E39" s="80">
        <v>42.5</v>
      </c>
      <c r="F39" s="86">
        <v>3</v>
      </c>
      <c r="G39" s="87">
        <v>1.36</v>
      </c>
      <c r="H39" s="87">
        <v>5.9</v>
      </c>
      <c r="I39" s="87">
        <v>2.68</v>
      </c>
      <c r="J39" s="87">
        <v>4.45</v>
      </c>
      <c r="K39" s="88">
        <v>2.02</v>
      </c>
      <c r="L39" s="63"/>
      <c r="M39" s="260"/>
    </row>
    <row r="40" spans="2:13" x14ac:dyDescent="0.3">
      <c r="B40" s="84">
        <v>1.5</v>
      </c>
      <c r="C40" s="85">
        <v>1.6</v>
      </c>
      <c r="D40" s="80">
        <v>42.5</v>
      </c>
      <c r="E40" s="80">
        <v>45.3</v>
      </c>
      <c r="F40" s="86">
        <v>3</v>
      </c>
      <c r="G40" s="87">
        <v>1.36</v>
      </c>
      <c r="H40" s="87">
        <v>6.4</v>
      </c>
      <c r="I40" s="87">
        <v>2.9</v>
      </c>
      <c r="J40" s="87">
        <v>4.7</v>
      </c>
      <c r="K40" s="88">
        <v>2.13</v>
      </c>
      <c r="L40" s="63"/>
      <c r="M40" s="260"/>
    </row>
    <row r="41" spans="2:13" x14ac:dyDescent="0.3">
      <c r="B41" s="84">
        <v>1.6</v>
      </c>
      <c r="C41" s="85">
        <v>1.7</v>
      </c>
      <c r="D41" s="80">
        <v>45.3</v>
      </c>
      <c r="E41" s="80">
        <v>48.1</v>
      </c>
      <c r="F41" s="86">
        <v>3</v>
      </c>
      <c r="G41" s="87">
        <v>1.36</v>
      </c>
      <c r="H41" s="87">
        <v>6.8</v>
      </c>
      <c r="I41" s="87">
        <v>3.08</v>
      </c>
      <c r="J41" s="87">
        <v>4.9000000000000004</v>
      </c>
      <c r="K41" s="88">
        <v>2.2200000000000002</v>
      </c>
      <c r="L41" s="63"/>
      <c r="M41" s="260"/>
    </row>
    <row r="42" spans="2:13" x14ac:dyDescent="0.3">
      <c r="B42" s="84">
        <v>1.7</v>
      </c>
      <c r="C42" s="85">
        <v>1.8</v>
      </c>
      <c r="D42" s="80">
        <v>48.1</v>
      </c>
      <c r="E42" s="80">
        <v>51</v>
      </c>
      <c r="F42" s="86">
        <v>3</v>
      </c>
      <c r="G42" s="87">
        <v>1.36</v>
      </c>
      <c r="H42" s="87">
        <v>7.2</v>
      </c>
      <c r="I42" s="87">
        <v>3.27</v>
      </c>
      <c r="J42" s="87">
        <v>5.0999999999999996</v>
      </c>
      <c r="K42" s="88">
        <v>2.31</v>
      </c>
      <c r="L42" s="63"/>
      <c r="M42" s="260"/>
    </row>
    <row r="43" spans="2:13" x14ac:dyDescent="0.3">
      <c r="B43" s="84">
        <v>1.8</v>
      </c>
      <c r="C43" s="85">
        <v>1.9</v>
      </c>
      <c r="D43" s="80">
        <v>51</v>
      </c>
      <c r="E43" s="80">
        <v>53.8</v>
      </c>
      <c r="F43" s="86">
        <v>3</v>
      </c>
      <c r="G43" s="87">
        <v>1.36</v>
      </c>
      <c r="H43" s="87">
        <v>7.6</v>
      </c>
      <c r="I43" s="87">
        <v>3.45</v>
      </c>
      <c r="J43" s="87">
        <v>5.3</v>
      </c>
      <c r="K43" s="88">
        <v>2.4</v>
      </c>
      <c r="L43" s="63"/>
      <c r="M43" s="260"/>
    </row>
    <row r="44" spans="2:13" x14ac:dyDescent="0.3">
      <c r="B44" s="84">
        <v>1.9</v>
      </c>
      <c r="C44" s="85">
        <v>2</v>
      </c>
      <c r="D44" s="80">
        <v>53.8</v>
      </c>
      <c r="E44" s="80">
        <v>56.6</v>
      </c>
      <c r="F44" s="86">
        <v>3</v>
      </c>
      <c r="G44" s="87">
        <v>1.36</v>
      </c>
      <c r="H44" s="87">
        <v>8</v>
      </c>
      <c r="I44" s="87">
        <v>3.63</v>
      </c>
      <c r="J44" s="87">
        <v>5.5</v>
      </c>
      <c r="K44" s="88">
        <v>2.4900000000000002</v>
      </c>
      <c r="L44" s="63"/>
      <c r="M44" s="260"/>
    </row>
    <row r="45" spans="2:13" x14ac:dyDescent="0.3">
      <c r="B45" s="84">
        <v>2</v>
      </c>
      <c r="C45" s="85">
        <v>2.1</v>
      </c>
      <c r="D45" s="80">
        <v>56.6</v>
      </c>
      <c r="E45" s="80">
        <v>59.5</v>
      </c>
      <c r="F45" s="86">
        <v>3</v>
      </c>
      <c r="G45" s="87">
        <v>1.36</v>
      </c>
      <c r="H45" s="87">
        <v>8.4</v>
      </c>
      <c r="I45" s="87">
        <v>3.81</v>
      </c>
      <c r="J45" s="87">
        <v>5.7</v>
      </c>
      <c r="K45" s="88">
        <v>2.59</v>
      </c>
      <c r="L45" s="63"/>
      <c r="M45" s="260"/>
    </row>
    <row r="46" spans="2:13" x14ac:dyDescent="0.3">
      <c r="B46" s="84">
        <v>2.1</v>
      </c>
      <c r="C46" s="85">
        <v>2.2000000000000002</v>
      </c>
      <c r="D46" s="80">
        <v>59.5</v>
      </c>
      <c r="E46" s="80">
        <v>62.3</v>
      </c>
      <c r="F46" s="86">
        <v>3</v>
      </c>
      <c r="G46" s="87">
        <v>1.36</v>
      </c>
      <c r="H46" s="87">
        <v>8.8000000000000007</v>
      </c>
      <c r="I46" s="87">
        <v>3.99</v>
      </c>
      <c r="J46" s="87">
        <v>5.9</v>
      </c>
      <c r="K46" s="88">
        <v>2.68</v>
      </c>
      <c r="L46" s="63"/>
      <c r="M46" s="260"/>
    </row>
    <row r="47" spans="2:13" x14ac:dyDescent="0.3">
      <c r="B47" s="84">
        <v>2.2000000000000002</v>
      </c>
      <c r="C47" s="85">
        <v>2.2999999999999998</v>
      </c>
      <c r="D47" s="80">
        <v>62.3</v>
      </c>
      <c r="E47" s="80">
        <v>65.099999999999994</v>
      </c>
      <c r="F47" s="86">
        <v>3</v>
      </c>
      <c r="G47" s="87">
        <v>1.36</v>
      </c>
      <c r="H47" s="87">
        <v>9.1999999999999993</v>
      </c>
      <c r="I47" s="87">
        <v>4.17</v>
      </c>
      <c r="J47" s="87">
        <v>6.1</v>
      </c>
      <c r="K47" s="88">
        <v>2.77</v>
      </c>
      <c r="L47" s="63"/>
      <c r="M47" s="260"/>
    </row>
    <row r="48" spans="2:13" x14ac:dyDescent="0.3">
      <c r="B48" s="84">
        <v>2.2999999999999998</v>
      </c>
      <c r="C48" s="85">
        <v>2.4</v>
      </c>
      <c r="D48" s="80">
        <v>65.099999999999994</v>
      </c>
      <c r="E48" s="80">
        <v>68</v>
      </c>
      <c r="F48" s="86">
        <v>3</v>
      </c>
      <c r="G48" s="87">
        <v>1.36</v>
      </c>
      <c r="H48" s="87">
        <v>9.6</v>
      </c>
      <c r="I48" s="87">
        <v>4.3499999999999996</v>
      </c>
      <c r="J48" s="87">
        <v>6.3</v>
      </c>
      <c r="K48" s="88">
        <v>2.86</v>
      </c>
      <c r="L48" s="63"/>
      <c r="M48" s="260"/>
    </row>
    <row r="49" spans="2:13" x14ac:dyDescent="0.3">
      <c r="B49" s="84">
        <v>2.4</v>
      </c>
      <c r="C49" s="85">
        <v>2.5</v>
      </c>
      <c r="D49" s="80">
        <v>68</v>
      </c>
      <c r="E49" s="80">
        <v>70.8</v>
      </c>
      <c r="F49" s="86">
        <v>3</v>
      </c>
      <c r="G49" s="87">
        <v>1.36</v>
      </c>
      <c r="H49" s="87">
        <v>10</v>
      </c>
      <c r="I49" s="87">
        <v>4.54</v>
      </c>
      <c r="J49" s="87">
        <v>6.5</v>
      </c>
      <c r="K49" s="88">
        <v>2.95</v>
      </c>
      <c r="L49" s="63"/>
      <c r="M49" s="260"/>
    </row>
    <row r="50" spans="2:13" x14ac:dyDescent="0.3">
      <c r="B50" s="84">
        <v>2.5</v>
      </c>
      <c r="C50" s="85">
        <v>2.6</v>
      </c>
      <c r="D50" s="80">
        <v>70.8</v>
      </c>
      <c r="E50" s="80">
        <v>73.599999999999994</v>
      </c>
      <c r="F50" s="86">
        <v>3</v>
      </c>
      <c r="G50" s="87">
        <v>1.36</v>
      </c>
      <c r="H50" s="87">
        <v>10.5</v>
      </c>
      <c r="I50" s="87">
        <v>4.76</v>
      </c>
      <c r="J50" s="87">
        <v>6.75</v>
      </c>
      <c r="K50" s="88">
        <v>3.06</v>
      </c>
      <c r="L50" s="63"/>
      <c r="M50" s="260"/>
    </row>
    <row r="51" spans="2:13" x14ac:dyDescent="0.3">
      <c r="B51" s="84">
        <v>2.6</v>
      </c>
      <c r="C51" s="85">
        <v>2.7</v>
      </c>
      <c r="D51" s="80">
        <v>73.599999999999994</v>
      </c>
      <c r="E51" s="80">
        <v>76.5</v>
      </c>
      <c r="F51" s="86">
        <v>3</v>
      </c>
      <c r="G51" s="87">
        <v>1.36</v>
      </c>
      <c r="H51" s="87">
        <v>10.9</v>
      </c>
      <c r="I51" s="87">
        <v>4.9400000000000004</v>
      </c>
      <c r="J51" s="87">
        <v>6.95</v>
      </c>
      <c r="K51" s="88">
        <v>3.15</v>
      </c>
      <c r="L51" s="63"/>
      <c r="M51" s="260"/>
    </row>
    <row r="52" spans="2:13" x14ac:dyDescent="0.3">
      <c r="B52" s="84">
        <v>2.7</v>
      </c>
      <c r="C52" s="85">
        <v>2.8</v>
      </c>
      <c r="D52" s="80">
        <v>76.5</v>
      </c>
      <c r="E52" s="80">
        <v>79.3</v>
      </c>
      <c r="F52" s="86">
        <v>3</v>
      </c>
      <c r="G52" s="87">
        <v>1.36</v>
      </c>
      <c r="H52" s="87">
        <v>11.3</v>
      </c>
      <c r="I52" s="87">
        <v>5.13</v>
      </c>
      <c r="J52" s="87">
        <v>7.15</v>
      </c>
      <c r="K52" s="88">
        <v>3.24</v>
      </c>
      <c r="L52" s="63"/>
      <c r="M52" s="260"/>
    </row>
    <row r="53" spans="2:13" x14ac:dyDescent="0.3">
      <c r="B53" s="84">
        <v>2.8</v>
      </c>
      <c r="C53" s="85">
        <v>2.9</v>
      </c>
      <c r="D53" s="80">
        <v>79.3</v>
      </c>
      <c r="E53" s="80">
        <v>82.1</v>
      </c>
      <c r="F53" s="86">
        <v>3</v>
      </c>
      <c r="G53" s="87">
        <v>1.36</v>
      </c>
      <c r="H53" s="87">
        <v>11.7</v>
      </c>
      <c r="I53" s="87">
        <v>5.31</v>
      </c>
      <c r="J53" s="87">
        <v>7.35</v>
      </c>
      <c r="K53" s="88">
        <v>3.33</v>
      </c>
      <c r="L53" s="63"/>
      <c r="M53" s="260"/>
    </row>
    <row r="54" spans="2:13" x14ac:dyDescent="0.3">
      <c r="B54" s="84">
        <v>2.9</v>
      </c>
      <c r="C54" s="85">
        <v>3</v>
      </c>
      <c r="D54" s="80">
        <v>82.1</v>
      </c>
      <c r="E54" s="80">
        <v>85</v>
      </c>
      <c r="F54" s="86">
        <v>3</v>
      </c>
      <c r="G54" s="87">
        <v>1.36</v>
      </c>
      <c r="H54" s="87">
        <v>12.1</v>
      </c>
      <c r="I54" s="87">
        <v>5.49</v>
      </c>
      <c r="J54" s="87">
        <v>7.55</v>
      </c>
      <c r="K54" s="88">
        <v>3.42</v>
      </c>
      <c r="L54" s="63"/>
      <c r="M54" s="260"/>
    </row>
    <row r="55" spans="2:13" x14ac:dyDescent="0.3">
      <c r="B55" s="84">
        <v>3</v>
      </c>
      <c r="C55" s="85">
        <v>3.1</v>
      </c>
      <c r="D55" s="80">
        <v>85</v>
      </c>
      <c r="E55" s="80">
        <v>87.8</v>
      </c>
      <c r="F55" s="86">
        <v>3</v>
      </c>
      <c r="G55" s="87">
        <v>1.36</v>
      </c>
      <c r="H55" s="87">
        <v>12.5</v>
      </c>
      <c r="I55" s="87">
        <v>5.67</v>
      </c>
      <c r="J55" s="87">
        <v>7.75</v>
      </c>
      <c r="K55" s="88">
        <v>3.52</v>
      </c>
      <c r="L55" s="63"/>
      <c r="M55" s="260"/>
    </row>
    <row r="56" spans="2:13" x14ac:dyDescent="0.3">
      <c r="B56" s="84">
        <v>3.1</v>
      </c>
      <c r="C56" s="85">
        <v>3.2</v>
      </c>
      <c r="D56" s="80">
        <v>87.8</v>
      </c>
      <c r="E56" s="80">
        <v>90.6</v>
      </c>
      <c r="F56" s="86">
        <v>3</v>
      </c>
      <c r="G56" s="87">
        <v>1.36</v>
      </c>
      <c r="H56" s="87">
        <v>12.9</v>
      </c>
      <c r="I56" s="87">
        <v>5.85</v>
      </c>
      <c r="J56" s="87">
        <v>7.95</v>
      </c>
      <c r="K56" s="88">
        <v>3.61</v>
      </c>
      <c r="M56" s="260"/>
    </row>
    <row r="57" spans="2:13" x14ac:dyDescent="0.3">
      <c r="B57" s="84">
        <v>3.2</v>
      </c>
      <c r="C57" s="85">
        <v>3.3</v>
      </c>
      <c r="D57" s="80">
        <v>90.6</v>
      </c>
      <c r="E57" s="80">
        <v>93.4</v>
      </c>
      <c r="F57" s="86">
        <v>3</v>
      </c>
      <c r="G57" s="87">
        <v>1.36</v>
      </c>
      <c r="H57" s="87">
        <v>13.3</v>
      </c>
      <c r="I57" s="87">
        <v>6.03</v>
      </c>
      <c r="J57" s="87">
        <v>8.15</v>
      </c>
      <c r="K57" s="88">
        <v>3.7</v>
      </c>
      <c r="M57" s="260"/>
    </row>
    <row r="58" spans="2:13" x14ac:dyDescent="0.3">
      <c r="B58" s="84">
        <v>3.3</v>
      </c>
      <c r="C58" s="85">
        <v>3.4</v>
      </c>
      <c r="D58" s="80">
        <v>93.4</v>
      </c>
      <c r="E58" s="80">
        <v>96.3</v>
      </c>
      <c r="F58" s="86">
        <v>3</v>
      </c>
      <c r="G58" s="87">
        <v>1.36</v>
      </c>
      <c r="H58" s="87">
        <v>13.7</v>
      </c>
      <c r="I58" s="87">
        <v>6.21</v>
      </c>
      <c r="J58" s="87">
        <v>8.35</v>
      </c>
      <c r="K58" s="88">
        <v>3.79</v>
      </c>
      <c r="M58" s="260"/>
    </row>
    <row r="59" spans="2:13" x14ac:dyDescent="0.3">
      <c r="B59" s="84">
        <v>3.4</v>
      </c>
      <c r="C59" s="85">
        <v>3.5</v>
      </c>
      <c r="D59" s="80">
        <v>96.3</v>
      </c>
      <c r="E59" s="80">
        <v>99.1</v>
      </c>
      <c r="F59" s="86">
        <v>3</v>
      </c>
      <c r="G59" s="87">
        <v>1.36</v>
      </c>
      <c r="H59" s="87">
        <v>14.1</v>
      </c>
      <c r="I59" s="87">
        <v>6.4</v>
      </c>
      <c r="J59" s="87">
        <v>8.5500000000000007</v>
      </c>
      <c r="K59" s="88">
        <v>3.88</v>
      </c>
      <c r="M59" s="260"/>
    </row>
    <row r="60" spans="2:13" x14ac:dyDescent="0.3">
      <c r="B60" s="89">
        <v>3.5</v>
      </c>
      <c r="C60" s="90">
        <v>3.6</v>
      </c>
      <c r="D60" s="80">
        <v>99.1</v>
      </c>
      <c r="E60" s="80">
        <v>101.9</v>
      </c>
      <c r="F60" s="86">
        <v>3</v>
      </c>
      <c r="G60" s="87">
        <v>1.36</v>
      </c>
      <c r="H60" s="87">
        <v>14.6</v>
      </c>
      <c r="I60" s="87">
        <v>6.62</v>
      </c>
      <c r="J60" s="87">
        <v>8.8000000000000007</v>
      </c>
      <c r="K60" s="88">
        <v>3.99</v>
      </c>
      <c r="M60" s="260"/>
    </row>
    <row r="61" spans="2:13" x14ac:dyDescent="0.3">
      <c r="B61" s="91">
        <v>3.6</v>
      </c>
      <c r="C61" s="92">
        <v>3.7</v>
      </c>
      <c r="D61" s="93">
        <v>101.9</v>
      </c>
      <c r="E61" s="94">
        <v>104.8</v>
      </c>
      <c r="F61" s="95">
        <v>3</v>
      </c>
      <c r="G61" s="96">
        <v>1.36</v>
      </c>
      <c r="H61" s="96">
        <v>15</v>
      </c>
      <c r="I61" s="96">
        <v>6.8</v>
      </c>
      <c r="J61" s="96">
        <v>9</v>
      </c>
      <c r="K61" s="97">
        <v>4.08</v>
      </c>
      <c r="M61" s="260"/>
    </row>
    <row r="62" spans="2:13" x14ac:dyDescent="0.3">
      <c r="B62" s="91">
        <v>3.7</v>
      </c>
      <c r="C62" s="92">
        <v>3.8</v>
      </c>
      <c r="D62" s="80">
        <v>104.8</v>
      </c>
      <c r="E62" s="80">
        <v>107.6</v>
      </c>
      <c r="F62" s="98">
        <v>3</v>
      </c>
      <c r="G62" s="98">
        <v>1.36</v>
      </c>
      <c r="H62" s="98">
        <v>15.4</v>
      </c>
      <c r="I62" s="98">
        <v>6.99</v>
      </c>
      <c r="J62" s="98">
        <v>9.1999999999999993</v>
      </c>
      <c r="K62" s="99">
        <v>4.17</v>
      </c>
      <c r="M62" s="260"/>
    </row>
    <row r="63" spans="2:13" x14ac:dyDescent="0.3">
      <c r="B63" s="91">
        <v>3.8</v>
      </c>
      <c r="C63" s="92">
        <v>3.9</v>
      </c>
      <c r="D63" s="56">
        <v>107.6</v>
      </c>
      <c r="E63" s="56">
        <v>110.4</v>
      </c>
      <c r="F63" s="95">
        <v>3</v>
      </c>
      <c r="G63" s="96">
        <v>1.36</v>
      </c>
      <c r="H63" s="98">
        <v>15.8</v>
      </c>
      <c r="I63" s="98">
        <v>7.16</v>
      </c>
      <c r="J63" s="96">
        <v>9.4</v>
      </c>
      <c r="K63" s="99">
        <v>4.26</v>
      </c>
      <c r="M63" s="260"/>
    </row>
    <row r="64" spans="2:13" x14ac:dyDescent="0.3">
      <c r="B64" s="91">
        <v>3.9</v>
      </c>
      <c r="C64" s="92">
        <v>4</v>
      </c>
      <c r="D64" s="56">
        <v>110.4</v>
      </c>
      <c r="E64" s="56">
        <v>113.3</v>
      </c>
      <c r="F64" s="98">
        <v>3</v>
      </c>
      <c r="G64" s="98">
        <v>1.36</v>
      </c>
      <c r="H64" s="98">
        <v>16.2</v>
      </c>
      <c r="I64" s="98">
        <v>7.34</v>
      </c>
      <c r="J64" s="98">
        <v>9.6</v>
      </c>
      <c r="K64" s="99">
        <v>4.3499999999999996</v>
      </c>
      <c r="M64" s="260"/>
    </row>
    <row r="65" spans="2:13" x14ac:dyDescent="0.3">
      <c r="B65" s="91">
        <v>4</v>
      </c>
      <c r="C65" s="92">
        <v>4.0999999999999996</v>
      </c>
      <c r="D65" s="56">
        <v>113.3</v>
      </c>
      <c r="E65" s="56">
        <v>116.1</v>
      </c>
      <c r="F65" s="95">
        <v>3</v>
      </c>
      <c r="G65" s="96">
        <v>1.36</v>
      </c>
      <c r="H65" s="98">
        <v>16.600000000000001</v>
      </c>
      <c r="I65" s="98">
        <v>7.53</v>
      </c>
      <c r="J65" s="96">
        <v>9.8000000000000007</v>
      </c>
      <c r="K65" s="99">
        <v>4.45</v>
      </c>
      <c r="M65" s="260"/>
    </row>
    <row r="66" spans="2:13" x14ac:dyDescent="0.3">
      <c r="B66" s="91">
        <v>4.0999999999999996</v>
      </c>
      <c r="C66" s="92">
        <v>4.2</v>
      </c>
      <c r="D66" s="56">
        <v>116.1</v>
      </c>
      <c r="E66" s="56">
        <v>118.9</v>
      </c>
      <c r="F66" s="98">
        <v>3</v>
      </c>
      <c r="G66" s="98">
        <v>1.36</v>
      </c>
      <c r="H66" s="98">
        <v>17</v>
      </c>
      <c r="I66" s="98">
        <v>7.72</v>
      </c>
      <c r="J66" s="98">
        <v>10</v>
      </c>
      <c r="K66" s="99">
        <v>4.54</v>
      </c>
      <c r="M66" s="260"/>
    </row>
    <row r="67" spans="2:13" x14ac:dyDescent="0.3">
      <c r="B67" s="91">
        <v>4.2</v>
      </c>
      <c r="C67" s="92">
        <v>4.3</v>
      </c>
      <c r="D67" s="56">
        <v>118.9</v>
      </c>
      <c r="E67" s="56">
        <v>121.8</v>
      </c>
      <c r="F67" s="95">
        <v>3</v>
      </c>
      <c r="G67" s="96">
        <v>1.36</v>
      </c>
      <c r="H67" s="98">
        <v>17.399999999999999</v>
      </c>
      <c r="I67" s="98">
        <v>7.9</v>
      </c>
      <c r="J67" s="96">
        <v>10.199999999999999</v>
      </c>
      <c r="K67" s="99">
        <v>4.63</v>
      </c>
      <c r="M67" s="260"/>
    </row>
    <row r="68" spans="2:13" x14ac:dyDescent="0.3">
      <c r="B68" s="91">
        <v>4.3</v>
      </c>
      <c r="C68" s="92">
        <v>4.4000000000000004</v>
      </c>
      <c r="D68" s="56">
        <v>121.8</v>
      </c>
      <c r="E68" s="56">
        <v>124.6</v>
      </c>
      <c r="F68" s="98">
        <v>3</v>
      </c>
      <c r="G68" s="98">
        <v>1.36</v>
      </c>
      <c r="H68" s="98">
        <v>17.8</v>
      </c>
      <c r="I68" s="98">
        <v>8.09</v>
      </c>
      <c r="J68" s="98">
        <v>10.4</v>
      </c>
      <c r="K68" s="99">
        <v>4.72</v>
      </c>
      <c r="M68" s="260"/>
    </row>
    <row r="69" spans="2:13" x14ac:dyDescent="0.3">
      <c r="B69" s="91">
        <v>4.4000000000000004</v>
      </c>
      <c r="C69" s="92">
        <v>4.5</v>
      </c>
      <c r="D69" s="56">
        <v>124.6</v>
      </c>
      <c r="E69" s="56">
        <v>127.4</v>
      </c>
      <c r="F69" s="95">
        <v>3</v>
      </c>
      <c r="G69" s="96">
        <v>1.36</v>
      </c>
      <c r="H69" s="98">
        <v>18.2</v>
      </c>
      <c r="I69" s="98">
        <v>8.27</v>
      </c>
      <c r="J69" s="96">
        <v>10.6</v>
      </c>
      <c r="K69" s="99">
        <v>4.82</v>
      </c>
      <c r="M69" s="260"/>
    </row>
    <row r="70" spans="2:13" x14ac:dyDescent="0.3">
      <c r="B70" s="91">
        <v>4.5</v>
      </c>
      <c r="C70" s="92">
        <v>4.5999999999999996</v>
      </c>
      <c r="D70" s="56">
        <v>127.4</v>
      </c>
      <c r="E70" s="56">
        <v>130.30000000000001</v>
      </c>
      <c r="F70" s="98">
        <v>3</v>
      </c>
      <c r="G70" s="98">
        <v>1.36</v>
      </c>
      <c r="H70" s="98">
        <v>18.7</v>
      </c>
      <c r="I70" s="98">
        <v>8.4600000000000009</v>
      </c>
      <c r="J70" s="617">
        <v>10.85</v>
      </c>
      <c r="K70" s="99">
        <v>4.91</v>
      </c>
      <c r="M70" s="260"/>
    </row>
    <row r="71" spans="2:13" x14ac:dyDescent="0.3">
      <c r="B71" s="91">
        <v>4.5999999999999996</v>
      </c>
      <c r="C71" s="92">
        <v>4.7</v>
      </c>
      <c r="D71" s="56">
        <v>130.30000000000001</v>
      </c>
      <c r="E71" s="56">
        <v>133.1</v>
      </c>
      <c r="F71" s="95">
        <v>3</v>
      </c>
      <c r="G71" s="96">
        <v>1.36</v>
      </c>
      <c r="H71" s="98">
        <v>19.100000000000001</v>
      </c>
      <c r="I71" s="98">
        <v>8.65</v>
      </c>
      <c r="J71" s="618">
        <v>11.05</v>
      </c>
      <c r="K71" s="99">
        <v>5</v>
      </c>
      <c r="M71" s="260"/>
    </row>
    <row r="72" spans="2:13" x14ac:dyDescent="0.3">
      <c r="B72" s="91">
        <v>4.7</v>
      </c>
      <c r="C72" s="92">
        <v>4.8</v>
      </c>
      <c r="D72" s="56">
        <v>133.1</v>
      </c>
      <c r="E72" s="56">
        <v>135.9</v>
      </c>
      <c r="F72" s="98">
        <v>3</v>
      </c>
      <c r="G72" s="98">
        <v>1.36</v>
      </c>
      <c r="H72" s="98">
        <v>19.5</v>
      </c>
      <c r="I72" s="98">
        <v>8.83</v>
      </c>
      <c r="J72" s="617">
        <v>11.25</v>
      </c>
      <c r="K72" s="99">
        <v>5.0999999999999996</v>
      </c>
      <c r="M72" s="260"/>
    </row>
    <row r="73" spans="2:13" x14ac:dyDescent="0.3">
      <c r="B73" s="91">
        <v>4.8</v>
      </c>
      <c r="C73" s="92">
        <v>4.9000000000000004</v>
      </c>
      <c r="D73" s="56">
        <v>135.9</v>
      </c>
      <c r="E73" s="56">
        <v>138.80000000000001</v>
      </c>
      <c r="F73" s="95">
        <v>3</v>
      </c>
      <c r="G73" s="96">
        <v>1.36</v>
      </c>
      <c r="H73" s="98">
        <v>19.899999999999999</v>
      </c>
      <c r="I73" s="98">
        <v>9.02</v>
      </c>
      <c r="J73" s="618">
        <v>11.45</v>
      </c>
      <c r="K73" s="99">
        <v>5.19</v>
      </c>
      <c r="M73" s="260"/>
    </row>
    <row r="74" spans="2:13" x14ac:dyDescent="0.3">
      <c r="B74" s="91">
        <v>4.9000000000000004</v>
      </c>
      <c r="C74" s="92">
        <v>5</v>
      </c>
      <c r="D74" s="56">
        <v>138.80000000000001</v>
      </c>
      <c r="E74" s="56">
        <v>141.6</v>
      </c>
      <c r="F74" s="98">
        <v>3</v>
      </c>
      <c r="G74" s="98">
        <v>1.36</v>
      </c>
      <c r="H74" s="98">
        <v>20.3</v>
      </c>
      <c r="I74" s="98">
        <v>9.1999999999999993</v>
      </c>
      <c r="J74" s="617">
        <v>11.65</v>
      </c>
      <c r="K74" s="99">
        <v>5.28</v>
      </c>
      <c r="M74" s="260"/>
    </row>
    <row r="75" spans="2:13" x14ac:dyDescent="0.3">
      <c r="B75" s="91">
        <v>5</v>
      </c>
      <c r="C75" s="92">
        <v>5.0999999999999996</v>
      </c>
      <c r="D75" s="56">
        <v>141.6</v>
      </c>
      <c r="E75" s="56">
        <v>144.4</v>
      </c>
      <c r="F75" s="98">
        <v>3</v>
      </c>
      <c r="G75" s="98">
        <v>1.36</v>
      </c>
      <c r="H75" s="60">
        <v>20.7</v>
      </c>
      <c r="I75" s="56">
        <v>9.39</v>
      </c>
      <c r="J75" s="619">
        <v>11.85</v>
      </c>
      <c r="K75" s="99">
        <v>5.38</v>
      </c>
      <c r="M75" s="260"/>
    </row>
    <row r="76" spans="2:13" x14ac:dyDescent="0.3">
      <c r="B76" s="91">
        <v>5.0999999999999996</v>
      </c>
      <c r="C76" s="92">
        <v>5.2</v>
      </c>
      <c r="D76" s="56">
        <v>144.4</v>
      </c>
      <c r="E76" s="56">
        <v>147.19999999999999</v>
      </c>
      <c r="F76" s="98">
        <v>3</v>
      </c>
      <c r="G76" s="98">
        <v>1.36</v>
      </c>
      <c r="H76" s="60">
        <v>21.1</v>
      </c>
      <c r="I76" s="56">
        <v>9.58</v>
      </c>
      <c r="J76" s="619">
        <v>12.05</v>
      </c>
      <c r="K76" s="99">
        <v>5.47</v>
      </c>
      <c r="M76" s="260"/>
    </row>
    <row r="77" spans="2:13" x14ac:dyDescent="0.3">
      <c r="B77" s="91">
        <v>5.2</v>
      </c>
      <c r="C77" s="92">
        <v>5.3</v>
      </c>
      <c r="D77" s="56">
        <v>147.19999999999999</v>
      </c>
      <c r="E77" s="56">
        <v>150.1</v>
      </c>
      <c r="F77" s="98">
        <v>3</v>
      </c>
      <c r="G77" s="98">
        <v>1.36</v>
      </c>
      <c r="H77" s="60">
        <v>21.5</v>
      </c>
      <c r="I77" s="56">
        <v>9.76</v>
      </c>
      <c r="J77" s="619">
        <v>12.25</v>
      </c>
      <c r="K77" s="99">
        <v>5.56</v>
      </c>
      <c r="M77" s="260"/>
    </row>
    <row r="78" spans="2:13" x14ac:dyDescent="0.3">
      <c r="B78" s="91">
        <v>5.3</v>
      </c>
      <c r="C78" s="92">
        <v>5.4</v>
      </c>
      <c r="D78" s="56">
        <v>150.1</v>
      </c>
      <c r="E78" s="56">
        <v>152.9</v>
      </c>
      <c r="F78" s="98">
        <v>3</v>
      </c>
      <c r="G78" s="98">
        <v>1.36</v>
      </c>
      <c r="H78" s="60">
        <v>21.9</v>
      </c>
      <c r="I78" s="56">
        <v>9.9499999999999993</v>
      </c>
      <c r="J78" s="619">
        <v>12.45</v>
      </c>
      <c r="K78" s="99">
        <v>5.65</v>
      </c>
      <c r="M78" s="260"/>
    </row>
    <row r="79" spans="2:13" x14ac:dyDescent="0.3">
      <c r="B79" s="91">
        <v>5.4</v>
      </c>
      <c r="C79" s="92">
        <v>5.5</v>
      </c>
      <c r="D79" s="56">
        <v>152.9</v>
      </c>
      <c r="E79" s="56">
        <v>155.69999999999999</v>
      </c>
      <c r="F79" s="98">
        <v>3</v>
      </c>
      <c r="G79" s="98">
        <v>1.36</v>
      </c>
      <c r="H79" s="60">
        <v>22.3</v>
      </c>
      <c r="I79" s="56">
        <v>10.130000000000001</v>
      </c>
      <c r="J79" s="619">
        <v>12.65</v>
      </c>
      <c r="K79" s="99">
        <v>5.75</v>
      </c>
      <c r="M79" s="260"/>
    </row>
    <row r="80" spans="2:13" x14ac:dyDescent="0.3">
      <c r="B80" s="91">
        <v>5.5</v>
      </c>
      <c r="C80" s="92">
        <v>5.6</v>
      </c>
      <c r="D80" s="56">
        <v>155.69999999999999</v>
      </c>
      <c r="E80" s="56">
        <v>158.6</v>
      </c>
      <c r="F80" s="98">
        <v>3</v>
      </c>
      <c r="G80" s="98">
        <v>1.36</v>
      </c>
      <c r="H80" s="60">
        <v>22.8</v>
      </c>
      <c r="I80" s="56">
        <v>10.32</v>
      </c>
      <c r="J80" s="60">
        <v>12.9</v>
      </c>
      <c r="K80" s="99">
        <v>5.84</v>
      </c>
      <c r="M80" s="260"/>
    </row>
    <row r="81" spans="1:13" x14ac:dyDescent="0.3">
      <c r="B81" s="91">
        <v>5.6</v>
      </c>
      <c r="C81" s="92">
        <v>5.7</v>
      </c>
      <c r="D81" s="56">
        <v>158.6</v>
      </c>
      <c r="E81" s="56">
        <v>161.4</v>
      </c>
      <c r="F81" s="98">
        <v>3</v>
      </c>
      <c r="G81" s="98">
        <v>1.36</v>
      </c>
      <c r="H81" s="60">
        <v>23.2</v>
      </c>
      <c r="I81" s="56">
        <v>10.51</v>
      </c>
      <c r="J81" s="60">
        <v>13.1</v>
      </c>
      <c r="K81" s="99">
        <v>5.93</v>
      </c>
      <c r="M81" s="260"/>
    </row>
    <row r="82" spans="1:13" x14ac:dyDescent="0.3">
      <c r="B82" s="91">
        <v>5.7</v>
      </c>
      <c r="C82" s="92">
        <v>5.8</v>
      </c>
      <c r="D82" s="56">
        <v>161.4</v>
      </c>
      <c r="E82" s="56">
        <v>164.2</v>
      </c>
      <c r="F82" s="98">
        <v>3</v>
      </c>
      <c r="G82" s="98">
        <v>1.36</v>
      </c>
      <c r="H82" s="60">
        <v>23.6</v>
      </c>
      <c r="I82" s="56">
        <v>10.69</v>
      </c>
      <c r="J82" s="60">
        <v>13.3</v>
      </c>
      <c r="K82" s="99">
        <v>6.03</v>
      </c>
      <c r="M82" s="260"/>
    </row>
    <row r="83" spans="1:13" x14ac:dyDescent="0.3">
      <c r="B83" s="91">
        <v>5.8</v>
      </c>
      <c r="C83" s="92">
        <v>5.9</v>
      </c>
      <c r="D83" s="56">
        <v>164.2</v>
      </c>
      <c r="E83" s="56">
        <v>167.1</v>
      </c>
      <c r="F83" s="98">
        <v>3</v>
      </c>
      <c r="G83" s="98">
        <v>1.36</v>
      </c>
      <c r="H83" s="60">
        <v>24</v>
      </c>
      <c r="I83" s="56">
        <v>10.88</v>
      </c>
      <c r="J83" s="60">
        <v>13.5</v>
      </c>
      <c r="K83" s="99">
        <v>6.12</v>
      </c>
      <c r="M83" s="260"/>
    </row>
    <row r="84" spans="1:13" ht="15.75" thickBot="1" x14ac:dyDescent="0.35">
      <c r="B84" s="100">
        <v>5.9</v>
      </c>
      <c r="C84" s="101">
        <v>6</v>
      </c>
      <c r="D84" s="58">
        <v>167.1</v>
      </c>
      <c r="E84" s="58">
        <v>169.9</v>
      </c>
      <c r="F84" s="102">
        <v>3</v>
      </c>
      <c r="G84" s="102">
        <v>1.36</v>
      </c>
      <c r="H84" s="103">
        <v>24.4</v>
      </c>
      <c r="I84" s="58">
        <v>11.06</v>
      </c>
      <c r="J84" s="103">
        <v>13.7</v>
      </c>
      <c r="K84" s="104">
        <v>6.21</v>
      </c>
      <c r="M84" s="260"/>
    </row>
    <row r="85" spans="1:13" x14ac:dyDescent="0.3">
      <c r="M85" s="260"/>
    </row>
    <row r="86" spans="1:13" x14ac:dyDescent="0.3">
      <c r="A86" s="260"/>
      <c r="B86" s="260"/>
      <c r="C86" s="260"/>
      <c r="D86" s="260"/>
      <c r="E86" s="260"/>
      <c r="F86" s="260"/>
      <c r="G86" s="260"/>
      <c r="H86" s="260"/>
      <c r="I86" s="260"/>
      <c r="J86" s="260"/>
      <c r="K86" s="260"/>
      <c r="L86" s="260"/>
      <c r="M86" s="260"/>
    </row>
  </sheetData>
  <sheetProtection password="CB38" sheet="1" objects="1" scenarios="1" selectLockedCells="1"/>
  <mergeCells count="16">
    <mergeCell ref="B2:E2"/>
    <mergeCell ref="C3:E3"/>
    <mergeCell ref="C4:E4"/>
    <mergeCell ref="K30:K31"/>
    <mergeCell ref="F30:F31"/>
    <mergeCell ref="G30:G31"/>
    <mergeCell ref="H30:H31"/>
    <mergeCell ref="I30:I31"/>
    <mergeCell ref="J30:J31"/>
    <mergeCell ref="C12:E12"/>
    <mergeCell ref="F12:G12"/>
    <mergeCell ref="C5:E5"/>
    <mergeCell ref="C6:E6"/>
    <mergeCell ref="C8:E8"/>
    <mergeCell ref="C7:E7"/>
    <mergeCell ref="G5:H5"/>
  </mergeCells>
  <hyperlinks>
    <hyperlink ref="G5" location="Instructions!C35" display="Back to Instructions tab"/>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71"/>
  <sheetViews>
    <sheetView zoomScale="90" zoomScaleNormal="90" workbookViewId="0">
      <selection activeCell="G4" sqref="G4:I4"/>
    </sheetView>
  </sheetViews>
  <sheetFormatPr defaultColWidth="9.140625" defaultRowHeight="15" x14ac:dyDescent="0.3"/>
  <cols>
    <col min="1" max="1" width="1.7109375" style="8" customWidth="1"/>
    <col min="2" max="2" width="44.28515625" style="8" customWidth="1"/>
    <col min="3" max="3" width="16.85546875" style="8" customWidth="1"/>
    <col min="4" max="4" width="17.28515625" style="8" customWidth="1"/>
    <col min="5" max="5" width="17.85546875" style="8" customWidth="1"/>
    <col min="6" max="14" width="9.140625" style="8"/>
    <col min="15" max="15" width="2.5703125" style="8" customWidth="1"/>
    <col min="16" max="16" width="4.5703125" style="8" customWidth="1"/>
    <col min="17" max="16384" width="9.140625" style="8"/>
  </cols>
  <sheetData>
    <row r="1" spans="1:16" ht="15.75" thickBot="1" x14ac:dyDescent="0.35">
      <c r="P1" s="260"/>
    </row>
    <row r="2" spans="1:16" ht="18" thickBot="1" x14ac:dyDescent="0.35">
      <c r="B2" s="703" t="str">
        <f>'Version Control'!$B$2</f>
        <v>Title Block</v>
      </c>
      <c r="C2" s="704"/>
      <c r="D2" s="704"/>
      <c r="E2" s="705"/>
      <c r="P2" s="260"/>
    </row>
    <row r="3" spans="1:16" ht="16.5" x14ac:dyDescent="0.3">
      <c r="B3" s="483" t="str">
        <f>'Version Control'!$B$3</f>
        <v>Test Report Template Name:</v>
      </c>
      <c r="C3" s="706" t="str">
        <f>'Version Control'!$C$3</f>
        <v xml:space="preserve">Residential Clothes Washer J2  </v>
      </c>
      <c r="D3" s="707"/>
      <c r="E3" s="708"/>
      <c r="P3" s="260"/>
    </row>
    <row r="4" spans="1:16" ht="16.5" x14ac:dyDescent="0.3">
      <c r="B4" s="238" t="str">
        <f>'Version Control'!$B$4</f>
        <v>Version Number:</v>
      </c>
      <c r="C4" s="693" t="str">
        <f>'Version Control'!$C$4</f>
        <v>v1.2</v>
      </c>
      <c r="D4" s="694"/>
      <c r="E4" s="695"/>
      <c r="G4" s="781" t="s">
        <v>210</v>
      </c>
      <c r="H4" s="781"/>
      <c r="I4" s="781"/>
      <c r="P4" s="260"/>
    </row>
    <row r="5" spans="1:16" ht="16.5" x14ac:dyDescent="0.3">
      <c r="B5" s="215" t="str">
        <f>'Version Control'!$B$5</f>
        <v xml:space="preserve">Latest Template Revision: </v>
      </c>
      <c r="C5" s="690">
        <f>'Version Control'!$C$5</f>
        <v>42062</v>
      </c>
      <c r="D5" s="691"/>
      <c r="E5" s="692"/>
      <c r="P5" s="260"/>
    </row>
    <row r="6" spans="1:16" ht="16.5" customHeight="1" x14ac:dyDescent="0.3">
      <c r="B6" s="215" t="str">
        <f>'Version Control'!$B$6</f>
        <v>Tab Name:</v>
      </c>
      <c r="C6" s="693" t="str">
        <f ca="1">MID(CELL("filename",A1), FIND("]", CELL("filename", A1))+ 1, 255)</f>
        <v>Drop-Downs</v>
      </c>
      <c r="D6" s="694"/>
      <c r="E6" s="695"/>
      <c r="G6" s="782" t="s">
        <v>255</v>
      </c>
      <c r="H6" s="782"/>
      <c r="I6" s="782"/>
      <c r="J6" s="782"/>
      <c r="K6" s="782"/>
      <c r="L6" s="782"/>
      <c r="M6" s="782"/>
      <c r="N6" s="782"/>
      <c r="O6" s="299"/>
      <c r="P6" s="487"/>
    </row>
    <row r="7" spans="1:16" ht="39.75" customHeight="1" x14ac:dyDescent="0.3">
      <c r="B7" s="571" t="str">
        <f>'Version Control'!$B$7</f>
        <v>File Name:</v>
      </c>
      <c r="C7" s="700" t="str">
        <f ca="1">'Version Control'!$C$7</f>
        <v>Residential Clothes Washer J2 - v1 2.xlsx</v>
      </c>
      <c r="D7" s="701"/>
      <c r="E7" s="702"/>
      <c r="G7" s="782"/>
      <c r="H7" s="782"/>
      <c r="I7" s="782"/>
      <c r="J7" s="782"/>
      <c r="K7" s="782"/>
      <c r="L7" s="782"/>
      <c r="M7" s="782"/>
      <c r="N7" s="782"/>
      <c r="O7" s="299"/>
      <c r="P7" s="487"/>
    </row>
    <row r="8" spans="1:16" ht="17.25" customHeight="1" thickBot="1" x14ac:dyDescent="0.35">
      <c r="B8" s="216" t="str">
        <f>'Version Control'!$B$8</f>
        <v xml:space="preserve">Test Completion Date: </v>
      </c>
      <c r="C8" s="696" t="str">
        <f>'Version Control'!$C$8</f>
        <v>[MM/DD/YYYY]</v>
      </c>
      <c r="D8" s="697"/>
      <c r="E8" s="698"/>
      <c r="G8" s="782"/>
      <c r="H8" s="782"/>
      <c r="I8" s="782"/>
      <c r="J8" s="782"/>
      <c r="K8" s="782"/>
      <c r="L8" s="782"/>
      <c r="M8" s="782"/>
      <c r="N8" s="782"/>
      <c r="O8" s="299"/>
      <c r="P8" s="487"/>
    </row>
    <row r="9" spans="1:16" x14ac:dyDescent="0.3">
      <c r="G9" s="299"/>
      <c r="H9" s="299"/>
      <c r="I9" s="299"/>
      <c r="J9" s="299"/>
      <c r="K9" s="299"/>
      <c r="L9" s="299"/>
      <c r="M9" s="299"/>
      <c r="N9" s="299"/>
      <c r="O9" s="299"/>
      <c r="P9" s="487"/>
    </row>
    <row r="10" spans="1:16" ht="15.75" thickBot="1" x14ac:dyDescent="0.35">
      <c r="P10" s="260"/>
    </row>
    <row r="11" spans="1:16" x14ac:dyDescent="0.3">
      <c r="A11" s="17"/>
      <c r="B11" s="18" t="s">
        <v>34</v>
      </c>
      <c r="F11" s="18" t="s">
        <v>186</v>
      </c>
      <c r="H11" s="18" t="s">
        <v>334</v>
      </c>
      <c r="P11" s="260"/>
    </row>
    <row r="12" spans="1:16" ht="15.75" thickBot="1" x14ac:dyDescent="0.35">
      <c r="A12" s="17"/>
      <c r="B12" s="19" t="s">
        <v>270</v>
      </c>
      <c r="C12" s="8" t="s">
        <v>104</v>
      </c>
      <c r="F12" s="20" t="s">
        <v>29</v>
      </c>
      <c r="H12" s="21" t="s">
        <v>29</v>
      </c>
      <c r="P12" s="260"/>
    </row>
    <row r="13" spans="1:16" ht="15.75" thickBot="1" x14ac:dyDescent="0.35">
      <c r="A13" s="17"/>
      <c r="B13" s="19" t="s">
        <v>268</v>
      </c>
      <c r="C13" s="8" t="s">
        <v>105</v>
      </c>
      <c r="F13" s="21" t="s">
        <v>30</v>
      </c>
      <c r="P13" s="260"/>
    </row>
    <row r="14" spans="1:16" x14ac:dyDescent="0.3">
      <c r="A14" s="17"/>
      <c r="B14" s="19" t="s">
        <v>271</v>
      </c>
      <c r="C14" s="8" t="s">
        <v>104</v>
      </c>
      <c r="P14" s="260"/>
    </row>
    <row r="15" spans="1:16" ht="15.75" thickBot="1" x14ac:dyDescent="0.35">
      <c r="A15" s="17"/>
      <c r="B15" s="22" t="s">
        <v>269</v>
      </c>
      <c r="C15" s="8" t="s">
        <v>105</v>
      </c>
      <c r="F15" s="17"/>
      <c r="P15" s="260"/>
    </row>
    <row r="16" spans="1:16" ht="15.75" thickBot="1" x14ac:dyDescent="0.35">
      <c r="P16" s="260"/>
    </row>
    <row r="17" spans="2:16" x14ac:dyDescent="0.3">
      <c r="B17" s="18" t="s">
        <v>35</v>
      </c>
      <c r="P17" s="260"/>
    </row>
    <row r="18" spans="2:16" x14ac:dyDescent="0.3">
      <c r="B18" s="20" t="s">
        <v>10</v>
      </c>
      <c r="P18" s="260"/>
    </row>
    <row r="19" spans="2:16" x14ac:dyDescent="0.3">
      <c r="B19" s="20" t="s">
        <v>11</v>
      </c>
      <c r="P19" s="260"/>
    </row>
    <row r="20" spans="2:16" x14ac:dyDescent="0.3">
      <c r="B20" s="20" t="s">
        <v>326</v>
      </c>
      <c r="P20" s="260"/>
    </row>
    <row r="21" spans="2:16" x14ac:dyDescent="0.3">
      <c r="B21" s="20" t="s">
        <v>36</v>
      </c>
      <c r="P21" s="260"/>
    </row>
    <row r="22" spans="2:16" ht="15.75" thickBot="1" x14ac:dyDescent="0.35">
      <c r="B22" s="21" t="s">
        <v>327</v>
      </c>
      <c r="P22" s="260"/>
    </row>
    <row r="23" spans="2:16" ht="15.75" thickBot="1" x14ac:dyDescent="0.35">
      <c r="P23" s="260"/>
    </row>
    <row r="24" spans="2:16" x14ac:dyDescent="0.3">
      <c r="B24" s="18" t="s">
        <v>33</v>
      </c>
      <c r="P24" s="260"/>
    </row>
    <row r="25" spans="2:16" x14ac:dyDescent="0.3">
      <c r="B25" s="20" t="s">
        <v>29</v>
      </c>
      <c r="P25" s="260"/>
    </row>
    <row r="26" spans="2:16" ht="15.75" thickBot="1" x14ac:dyDescent="0.35">
      <c r="B26" s="21" t="s">
        <v>30</v>
      </c>
      <c r="P26" s="260"/>
    </row>
    <row r="27" spans="2:16" ht="15.75" thickBot="1" x14ac:dyDescent="0.35">
      <c r="B27" s="12"/>
      <c r="P27" s="260"/>
    </row>
    <row r="28" spans="2:16" x14ac:dyDescent="0.3">
      <c r="B28" s="18" t="s">
        <v>514</v>
      </c>
      <c r="P28" s="260"/>
    </row>
    <row r="29" spans="2:16" x14ac:dyDescent="0.3">
      <c r="B29" s="20" t="s">
        <v>328</v>
      </c>
      <c r="P29" s="260"/>
    </row>
    <row r="30" spans="2:16" x14ac:dyDescent="0.3">
      <c r="B30" s="20" t="s">
        <v>329</v>
      </c>
      <c r="P30" s="260"/>
    </row>
    <row r="31" spans="2:16" ht="15.75" thickBot="1" x14ac:dyDescent="0.35">
      <c r="B31" s="21" t="s">
        <v>330</v>
      </c>
      <c r="P31" s="260"/>
    </row>
    <row r="32" spans="2:16" ht="15.75" thickBot="1" x14ac:dyDescent="0.35">
      <c r="P32" s="260"/>
    </row>
    <row r="33" spans="2:16" x14ac:dyDescent="0.3">
      <c r="B33" s="18" t="s">
        <v>256</v>
      </c>
      <c r="P33" s="260"/>
    </row>
    <row r="34" spans="2:16" x14ac:dyDescent="0.3">
      <c r="B34" s="23">
        <v>0</v>
      </c>
      <c r="P34" s="260"/>
    </row>
    <row r="35" spans="2:16" x14ac:dyDescent="0.3">
      <c r="B35" s="23">
        <v>1</v>
      </c>
      <c r="P35" s="260"/>
    </row>
    <row r="36" spans="2:16" x14ac:dyDescent="0.3">
      <c r="B36" s="23">
        <v>2</v>
      </c>
      <c r="P36" s="260"/>
    </row>
    <row r="37" spans="2:16" x14ac:dyDescent="0.3">
      <c r="B37" s="23">
        <v>3</v>
      </c>
      <c r="P37" s="260"/>
    </row>
    <row r="38" spans="2:16" ht="15.75" thickBot="1" x14ac:dyDescent="0.35">
      <c r="B38" s="24">
        <v>4</v>
      </c>
      <c r="P38" s="260"/>
    </row>
    <row r="39" spans="2:16" ht="15.75" thickBot="1" x14ac:dyDescent="0.35">
      <c r="P39" s="260"/>
    </row>
    <row r="40" spans="2:16" x14ac:dyDescent="0.3">
      <c r="B40" s="18" t="s">
        <v>513</v>
      </c>
      <c r="P40" s="260"/>
    </row>
    <row r="41" spans="2:16" x14ac:dyDescent="0.3">
      <c r="B41" s="23">
        <v>0</v>
      </c>
      <c r="P41" s="260"/>
    </row>
    <row r="42" spans="2:16" x14ac:dyDescent="0.3">
      <c r="B42" s="23">
        <v>1</v>
      </c>
      <c r="P42" s="260"/>
    </row>
    <row r="43" spans="2:16" x14ac:dyDescent="0.3">
      <c r="B43" s="23">
        <v>2</v>
      </c>
      <c r="P43" s="260"/>
    </row>
    <row r="44" spans="2:16" x14ac:dyDescent="0.3">
      <c r="B44" s="23">
        <v>3</v>
      </c>
      <c r="P44" s="260"/>
    </row>
    <row r="45" spans="2:16" ht="15.75" thickBot="1" x14ac:dyDescent="0.35">
      <c r="B45" s="24">
        <v>4</v>
      </c>
      <c r="P45" s="260"/>
    </row>
    <row r="46" spans="2:16" ht="15.75" thickBot="1" x14ac:dyDescent="0.35">
      <c r="P46" s="260"/>
    </row>
    <row r="47" spans="2:16" x14ac:dyDescent="0.3">
      <c r="B47" s="18" t="s">
        <v>152</v>
      </c>
      <c r="P47" s="260"/>
    </row>
    <row r="48" spans="2:16" x14ac:dyDescent="0.3">
      <c r="B48" s="23">
        <v>60</v>
      </c>
      <c r="P48" s="260"/>
    </row>
    <row r="49" spans="2:16" ht="15.75" thickBot="1" x14ac:dyDescent="0.35">
      <c r="B49" s="24">
        <v>100</v>
      </c>
      <c r="P49" s="260"/>
    </row>
    <row r="50" spans="2:16" ht="15.75" thickBot="1" x14ac:dyDescent="0.35">
      <c r="P50" s="260"/>
    </row>
    <row r="51" spans="2:16" x14ac:dyDescent="0.3">
      <c r="B51" s="25" t="s">
        <v>136</v>
      </c>
      <c r="C51" s="26"/>
      <c r="D51" s="27"/>
      <c r="P51" s="260"/>
    </row>
    <row r="52" spans="2:16" x14ac:dyDescent="0.3">
      <c r="B52" s="28" t="s">
        <v>137</v>
      </c>
      <c r="C52" s="29" t="s">
        <v>138</v>
      </c>
      <c r="D52" s="30" t="s">
        <v>139</v>
      </c>
      <c r="P52" s="260"/>
    </row>
    <row r="53" spans="2:16" x14ac:dyDescent="0.3">
      <c r="B53" s="31">
        <v>5</v>
      </c>
      <c r="C53" s="32">
        <v>0.99319999999999997</v>
      </c>
      <c r="D53" s="33">
        <v>-0.03</v>
      </c>
      <c r="P53" s="260"/>
    </row>
    <row r="54" spans="2:16" x14ac:dyDescent="0.3">
      <c r="B54" s="31">
        <v>6</v>
      </c>
      <c r="C54" s="32">
        <v>0.77569999999999995</v>
      </c>
      <c r="D54" s="33">
        <v>7.0599999999999996E-2</v>
      </c>
      <c r="P54" s="260"/>
    </row>
    <row r="55" spans="2:16" x14ac:dyDescent="0.3">
      <c r="B55" s="31">
        <v>7</v>
      </c>
      <c r="C55" s="32">
        <v>0.85780000000000001</v>
      </c>
      <c r="D55" s="33">
        <v>2.3099999999999999E-2</v>
      </c>
      <c r="P55" s="260"/>
    </row>
    <row r="56" spans="2:16" x14ac:dyDescent="0.3">
      <c r="B56" s="31">
        <v>8</v>
      </c>
      <c r="C56" s="32">
        <v>0.9446</v>
      </c>
      <c r="D56" s="33">
        <v>-2.98E-2</v>
      </c>
      <c r="P56" s="260"/>
    </row>
    <row r="57" spans="2:16" x14ac:dyDescent="0.3">
      <c r="B57" s="31">
        <v>9</v>
      </c>
      <c r="C57" s="32">
        <v>0.85389999999999999</v>
      </c>
      <c r="D57" s="33">
        <v>-1.2E-2</v>
      </c>
      <c r="P57" s="260"/>
    </row>
    <row r="58" spans="2:16" x14ac:dyDescent="0.3">
      <c r="B58" s="31">
        <v>10</v>
      </c>
      <c r="C58" s="32">
        <v>0.96230000000000004</v>
      </c>
      <c r="D58" s="33">
        <v>-1.7600000000000001E-2</v>
      </c>
      <c r="P58" s="260"/>
    </row>
    <row r="59" spans="2:16" x14ac:dyDescent="0.3">
      <c r="B59" s="31">
        <v>11</v>
      </c>
      <c r="C59" s="32">
        <v>0.94720000000000004</v>
      </c>
      <c r="D59" s="33">
        <v>-1.23E-2</v>
      </c>
      <c r="P59" s="260"/>
    </row>
    <row r="60" spans="2:16" x14ac:dyDescent="0.3">
      <c r="B60" s="31">
        <v>12</v>
      </c>
      <c r="C60" s="32">
        <v>0.71650000000000003</v>
      </c>
      <c r="D60" s="33">
        <v>5.0500000000000003E-2</v>
      </c>
      <c r="P60" s="260"/>
    </row>
    <row r="61" spans="2:16" x14ac:dyDescent="0.3">
      <c r="B61" s="31">
        <v>13</v>
      </c>
      <c r="C61" s="32">
        <v>0.88280000000000003</v>
      </c>
      <c r="D61" s="33">
        <v>1.5E-3</v>
      </c>
      <c r="P61" s="260"/>
    </row>
    <row r="62" spans="2:16" x14ac:dyDescent="0.3">
      <c r="B62" s="31">
        <v>14</v>
      </c>
      <c r="C62" s="32">
        <v>0.89700000000000002</v>
      </c>
      <c r="D62" s="33">
        <v>1.4E-3</v>
      </c>
      <c r="P62" s="260"/>
    </row>
    <row r="63" spans="2:16" x14ac:dyDescent="0.3">
      <c r="B63" s="31">
        <v>15</v>
      </c>
      <c r="C63" s="32">
        <v>0.89900000000000002</v>
      </c>
      <c r="D63" s="33">
        <v>-4.2799999999999998E-2</v>
      </c>
      <c r="P63" s="260"/>
    </row>
    <row r="64" spans="2:16" x14ac:dyDescent="0.3">
      <c r="B64" s="31">
        <v>16</v>
      </c>
      <c r="C64" s="32">
        <v>0.73480000000000001</v>
      </c>
      <c r="D64" s="33">
        <v>3.1699999999999999E-2</v>
      </c>
      <c r="P64" s="260"/>
    </row>
    <row r="65" spans="1:16" x14ac:dyDescent="0.3">
      <c r="B65" s="31">
        <v>17</v>
      </c>
      <c r="C65" s="32">
        <v>0.63109999999999999</v>
      </c>
      <c r="D65" s="33">
        <v>6.1879999999999998E-2</v>
      </c>
      <c r="P65" s="260"/>
    </row>
    <row r="66" spans="1:16" x14ac:dyDescent="0.3">
      <c r="B66" s="31">
        <v>18</v>
      </c>
      <c r="C66" s="32">
        <v>0.77249999999999996</v>
      </c>
      <c r="D66" s="33">
        <v>2.7900000000000001E-2</v>
      </c>
      <c r="P66" s="260"/>
    </row>
    <row r="67" spans="1:16" x14ac:dyDescent="0.3">
      <c r="B67" s="31">
        <v>19</v>
      </c>
      <c r="C67" s="56">
        <v>0.82509999999999994</v>
      </c>
      <c r="D67" s="57">
        <v>-5.4000000000000003E-3</v>
      </c>
      <c r="P67" s="260"/>
    </row>
    <row r="68" spans="1:16" ht="15.75" thickBot="1" x14ac:dyDescent="0.35">
      <c r="B68" s="34">
        <v>20</v>
      </c>
      <c r="C68" s="264">
        <v>0.82799999999999996</v>
      </c>
      <c r="D68" s="61">
        <v>2.1100000000000001E-2</v>
      </c>
      <c r="P68" s="260"/>
    </row>
    <row r="69" spans="1:16" x14ac:dyDescent="0.3">
      <c r="B69" s="35" t="s">
        <v>140</v>
      </c>
      <c r="P69" s="260"/>
    </row>
    <row r="70" spans="1:16" x14ac:dyDescent="0.3">
      <c r="P70" s="260"/>
    </row>
    <row r="71" spans="1:16" x14ac:dyDescent="0.3">
      <c r="A71" s="260"/>
      <c r="B71" s="260"/>
      <c r="C71" s="260"/>
      <c r="D71" s="260"/>
      <c r="E71" s="260"/>
      <c r="F71" s="260"/>
      <c r="G71" s="260"/>
      <c r="H71" s="260"/>
      <c r="I71" s="260"/>
      <c r="J71" s="260"/>
      <c r="K71" s="260"/>
      <c r="L71" s="260"/>
      <c r="M71" s="260"/>
      <c r="N71" s="260"/>
      <c r="O71" s="260"/>
      <c r="P71" s="260"/>
    </row>
  </sheetData>
  <sheetProtection password="CB38" sheet="1" objects="1" scenarios="1" selectLockedCells="1"/>
  <mergeCells count="9">
    <mergeCell ref="B2:E2"/>
    <mergeCell ref="C3:E3"/>
    <mergeCell ref="C4:E4"/>
    <mergeCell ref="G6:N8"/>
    <mergeCell ref="C5:E5"/>
    <mergeCell ref="C6:E6"/>
    <mergeCell ref="C8:E8"/>
    <mergeCell ref="C7:E7"/>
    <mergeCell ref="G4:I4"/>
  </mergeCells>
  <hyperlinks>
    <hyperlink ref="G4" location="Instructions!C35" display="Back to Instructions tab"/>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5"/>
  <sheetViews>
    <sheetView showGridLines="0" zoomScale="80" zoomScaleNormal="80" workbookViewId="0">
      <selection activeCell="E5" sqref="E5"/>
    </sheetView>
  </sheetViews>
  <sheetFormatPr defaultColWidth="9.140625" defaultRowHeight="16.5" x14ac:dyDescent="0.3"/>
  <cols>
    <col min="1" max="1" width="9.140625" style="2"/>
    <col min="2" max="2" width="34.140625" style="5" customWidth="1"/>
    <col min="3" max="3" width="54.7109375" style="1" customWidth="1"/>
    <col min="4" max="4" width="5.5703125" style="2" customWidth="1"/>
    <col min="5" max="5" width="25.140625" style="2" bestFit="1" customWidth="1"/>
    <col min="6" max="6" width="5.5703125" style="2" customWidth="1"/>
    <col min="7" max="7" width="5.5703125" style="2" bestFit="1" customWidth="1"/>
    <col min="8" max="16384" width="9.140625" style="2"/>
  </cols>
  <sheetData>
    <row r="1" spans="2:9" ht="17.25" thickBot="1" x14ac:dyDescent="0.35">
      <c r="B1" s="1"/>
      <c r="C1" s="2"/>
      <c r="G1" s="258"/>
    </row>
    <row r="2" spans="2:9" ht="18" thickBot="1" x14ac:dyDescent="0.35">
      <c r="B2" s="620" t="s">
        <v>153</v>
      </c>
      <c r="C2" s="621"/>
      <c r="G2" s="258"/>
    </row>
    <row r="3" spans="2:9" x14ac:dyDescent="0.3">
      <c r="B3" s="560" t="s">
        <v>522</v>
      </c>
      <c r="C3" s="561" t="s">
        <v>524</v>
      </c>
      <c r="D3" s="3"/>
      <c r="E3" s="3"/>
      <c r="F3" s="3"/>
      <c r="G3" s="484"/>
      <c r="H3" s="3"/>
      <c r="I3" s="3"/>
    </row>
    <row r="4" spans="2:9" x14ac:dyDescent="0.3">
      <c r="B4" s="562" t="s">
        <v>156</v>
      </c>
      <c r="C4" s="563" t="str">
        <f>INDEX(B13:B56,COUNTA(B13:B56),1)</f>
        <v>v1.2</v>
      </c>
      <c r="D4" s="3"/>
      <c r="E4" s="3"/>
      <c r="F4" s="3"/>
      <c r="G4" s="484"/>
      <c r="H4" s="3"/>
      <c r="I4" s="3"/>
    </row>
    <row r="5" spans="2:9" x14ac:dyDescent="0.3">
      <c r="B5" s="562" t="s">
        <v>523</v>
      </c>
      <c r="C5" s="564">
        <f>IF(MAX(B13:C98)=0,"No Revisions Dates Entered",MAX(C13:C98))</f>
        <v>42062</v>
      </c>
      <c r="D5" s="3"/>
      <c r="E5" s="496" t="s">
        <v>210</v>
      </c>
      <c r="F5" s="3"/>
      <c r="G5" s="484"/>
      <c r="H5" s="3"/>
      <c r="I5" s="3"/>
    </row>
    <row r="6" spans="2:9" x14ac:dyDescent="0.3">
      <c r="B6" s="565" t="s">
        <v>155</v>
      </c>
      <c r="C6" s="566" t="str">
        <f ca="1">MID(CELL("filename",A1), FIND("]", CELL("filename", A1))+ 1, 255)</f>
        <v>Version Control</v>
      </c>
      <c r="D6" s="3"/>
      <c r="E6" s="3"/>
      <c r="F6" s="3"/>
      <c r="G6" s="484"/>
      <c r="H6" s="3"/>
      <c r="I6" s="3"/>
    </row>
    <row r="7" spans="2:9" ht="39" customHeight="1" x14ac:dyDescent="0.3">
      <c r="B7" s="567" t="s">
        <v>154</v>
      </c>
      <c r="C7" s="568" t="str">
        <f ca="1">MID(CELL("FILENAME",F16),FIND("[",CELL("FILENAME",F16))+1,FIND("]",CELL("FILENAME",F16))-FIND("[",CELL("FILENAME",F16))-1)</f>
        <v>Residential Clothes Washer J2 - v1 2.xlsx</v>
      </c>
      <c r="D7" s="3"/>
      <c r="E7" s="3"/>
      <c r="F7" s="3"/>
      <c r="G7" s="484"/>
      <c r="H7" s="3"/>
      <c r="I7" s="3"/>
    </row>
    <row r="8" spans="2:9" ht="17.25" thickBot="1" x14ac:dyDescent="0.35">
      <c r="B8" s="569" t="s">
        <v>157</v>
      </c>
      <c r="C8" s="570" t="str">
        <f>'General Info &amp; Test Results'!C17</f>
        <v>[MM/DD/YYYY]</v>
      </c>
      <c r="D8" s="3"/>
      <c r="E8" s="3"/>
      <c r="F8" s="3"/>
      <c r="G8" s="484"/>
      <c r="H8" s="3"/>
      <c r="I8" s="3"/>
    </row>
    <row r="9" spans="2:9" x14ac:dyDescent="0.3">
      <c r="B9" s="3"/>
      <c r="C9" s="3"/>
      <c r="D9" s="3"/>
      <c r="E9" s="3"/>
      <c r="F9" s="3"/>
      <c r="G9" s="484"/>
      <c r="H9" s="3"/>
      <c r="I9" s="3"/>
    </row>
    <row r="10" spans="2:9" ht="17.25" thickBot="1" x14ac:dyDescent="0.35">
      <c r="B10" s="3"/>
      <c r="C10" s="3"/>
      <c r="D10" s="3"/>
      <c r="E10" s="3"/>
      <c r="F10" s="3"/>
      <c r="G10" s="484"/>
      <c r="H10" s="3"/>
      <c r="I10" s="3"/>
    </row>
    <row r="11" spans="2:9" ht="18" thickBot="1" x14ac:dyDescent="0.35">
      <c r="B11" s="214" t="s">
        <v>158</v>
      </c>
      <c r="C11" s="217"/>
      <c r="D11" s="3"/>
      <c r="E11" s="3"/>
      <c r="F11" s="3"/>
      <c r="G11" s="484"/>
      <c r="H11" s="3"/>
      <c r="I11" s="3"/>
    </row>
    <row r="12" spans="2:9" ht="18" thickBot="1" x14ac:dyDescent="0.4">
      <c r="B12" s="544" t="s">
        <v>159</v>
      </c>
      <c r="C12" s="545" t="s">
        <v>160</v>
      </c>
      <c r="D12" s="3"/>
      <c r="E12" s="3"/>
      <c r="F12" s="3"/>
      <c r="G12" s="484"/>
      <c r="H12" s="3"/>
      <c r="I12" s="3"/>
    </row>
    <row r="13" spans="2:9" x14ac:dyDescent="0.3">
      <c r="B13" s="546" t="s">
        <v>525</v>
      </c>
      <c r="C13" s="547">
        <v>41598</v>
      </c>
      <c r="D13" s="3"/>
      <c r="E13" s="3"/>
      <c r="F13" s="3"/>
      <c r="G13" s="484"/>
      <c r="H13" s="3"/>
      <c r="I13" s="3"/>
    </row>
    <row r="14" spans="2:9" x14ac:dyDescent="0.3">
      <c r="B14" s="548" t="s">
        <v>526</v>
      </c>
      <c r="C14" s="549">
        <v>41604</v>
      </c>
      <c r="D14" s="4"/>
      <c r="E14" s="4"/>
      <c r="F14" s="4"/>
      <c r="G14" s="484"/>
      <c r="H14" s="3"/>
      <c r="I14" s="3"/>
    </row>
    <row r="15" spans="2:9" x14ac:dyDescent="0.3">
      <c r="B15" s="548" t="s">
        <v>527</v>
      </c>
      <c r="C15" s="549">
        <v>42062</v>
      </c>
      <c r="G15" s="258"/>
    </row>
    <row r="16" spans="2:9" x14ac:dyDescent="0.3">
      <c r="B16" s="548"/>
      <c r="C16" s="549"/>
      <c r="G16" s="258"/>
    </row>
    <row r="17" spans="1:7" x14ac:dyDescent="0.3">
      <c r="B17" s="548"/>
      <c r="C17" s="550"/>
      <c r="G17" s="258"/>
    </row>
    <row r="18" spans="1:7" x14ac:dyDescent="0.3">
      <c r="B18" s="548"/>
      <c r="C18" s="550"/>
      <c r="G18" s="258"/>
    </row>
    <row r="19" spans="1:7" x14ac:dyDescent="0.3">
      <c r="B19" s="548"/>
      <c r="C19" s="550"/>
      <c r="G19" s="258"/>
    </row>
    <row r="20" spans="1:7" x14ac:dyDescent="0.3">
      <c r="B20" s="548"/>
      <c r="C20" s="550"/>
      <c r="G20" s="258"/>
    </row>
    <row r="21" spans="1:7" x14ac:dyDescent="0.3">
      <c r="B21" s="551"/>
      <c r="C21" s="550"/>
      <c r="G21" s="258"/>
    </row>
    <row r="22" spans="1:7" x14ac:dyDescent="0.3">
      <c r="B22" s="504"/>
      <c r="C22" s="268"/>
      <c r="G22" s="258"/>
    </row>
    <row r="23" spans="1:7" ht="17.25" thickBot="1" x14ac:dyDescent="0.35">
      <c r="B23" s="505"/>
      <c r="C23" s="263"/>
      <c r="G23" s="258"/>
    </row>
    <row r="24" spans="1:7" x14ac:dyDescent="0.3">
      <c r="G24" s="258"/>
    </row>
    <row r="25" spans="1:7" x14ac:dyDescent="0.3">
      <c r="A25" s="258"/>
      <c r="B25" s="485"/>
      <c r="C25" s="486"/>
      <c r="D25" s="258"/>
      <c r="E25" s="258"/>
      <c r="F25" s="258"/>
      <c r="G25" s="258"/>
    </row>
  </sheetData>
  <sheetProtection password="CB38" sheet="1" objects="1" scenarios="1" selectLockedCells="1"/>
  <mergeCells count="1">
    <mergeCell ref="B2:C2"/>
  </mergeCells>
  <hyperlinks>
    <hyperlink ref="E5" location="Instructions!C35" display="Back to Instructions ta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75"/>
  <sheetViews>
    <sheetView zoomScale="70" zoomScaleNormal="70" workbookViewId="0">
      <selection activeCell="E4" sqref="E4"/>
    </sheetView>
  </sheetViews>
  <sheetFormatPr defaultColWidth="9.140625" defaultRowHeight="18" x14ac:dyDescent="0.35"/>
  <cols>
    <col min="1" max="1" width="3.140625" style="138" customWidth="1"/>
    <col min="2" max="2" width="45.5703125" style="138" customWidth="1"/>
    <col min="3" max="3" width="51.28515625" style="156" customWidth="1"/>
    <col min="4" max="4" width="29.42578125" style="156" customWidth="1"/>
    <col min="5" max="5" width="30.42578125" style="138" customWidth="1"/>
    <col min="6" max="6" width="30.140625" style="138" customWidth="1"/>
    <col min="7" max="7" width="29.7109375" style="138" customWidth="1"/>
    <col min="8" max="8" width="41.28515625" style="138" customWidth="1"/>
    <col min="9" max="9" width="4.42578125" style="138" customWidth="1"/>
    <col min="10" max="10" width="4" style="138" customWidth="1"/>
    <col min="11" max="16384" width="9.140625" style="138"/>
  </cols>
  <sheetData>
    <row r="1" spans="2:10" ht="18.75" thickBot="1" x14ac:dyDescent="0.4">
      <c r="J1" s="256"/>
    </row>
    <row r="2" spans="2:10" ht="18.75" thickBot="1" x14ac:dyDescent="0.4">
      <c r="B2" s="650" t="str">
        <f>'Version Control'!$B$2</f>
        <v>Title Block</v>
      </c>
      <c r="C2" s="651"/>
      <c r="J2" s="256"/>
    </row>
    <row r="3" spans="2:10" x14ac:dyDescent="0.35">
      <c r="B3" s="477" t="str">
        <f>'Version Control'!$B$3</f>
        <v>Test Report Template Name:</v>
      </c>
      <c r="C3" s="543" t="str">
        <f>'Version Control'!$C$3</f>
        <v xml:space="preserve">Residential Clothes Washer J2  </v>
      </c>
      <c r="J3" s="256"/>
    </row>
    <row r="4" spans="2:10" x14ac:dyDescent="0.35">
      <c r="B4" s="478" t="str">
        <f>'Version Control'!$B$4</f>
        <v>Version Number:</v>
      </c>
      <c r="C4" s="573" t="str">
        <f>'Version Control'!$C$4</f>
        <v>v1.2</v>
      </c>
      <c r="E4" s="157" t="s">
        <v>210</v>
      </c>
      <c r="J4" s="256"/>
    </row>
    <row r="5" spans="2:10" x14ac:dyDescent="0.35">
      <c r="B5" s="479" t="str">
        <f>'Version Control'!$B$5</f>
        <v xml:space="preserve">Latest Template Revision: </v>
      </c>
      <c r="C5" s="480">
        <f>'Version Control'!$C$5</f>
        <v>42062</v>
      </c>
      <c r="J5" s="256"/>
    </row>
    <row r="6" spans="2:10" x14ac:dyDescent="0.35">
      <c r="B6" s="479" t="str">
        <f>'Version Control'!$B$6</f>
        <v>Tab Name:</v>
      </c>
      <c r="C6" s="573" t="str">
        <f ca="1">MID(CELL("filename",B1), FIND("]", CELL("filename", B1))+ 1, 255)</f>
        <v>General Info &amp; Test Results</v>
      </c>
      <c r="J6" s="256"/>
    </row>
    <row r="7" spans="2:10" ht="40.5" customHeight="1" x14ac:dyDescent="0.35">
      <c r="B7" s="574" t="str">
        <f>'Version Control'!$B$7</f>
        <v>File Name:</v>
      </c>
      <c r="C7" s="575" t="str">
        <f ca="1">'Version Control'!$C$7</f>
        <v>Residential Clothes Washer J2 - v1 2.xlsx</v>
      </c>
      <c r="J7" s="256"/>
    </row>
    <row r="8" spans="2:10" ht="18.75" thickBot="1" x14ac:dyDescent="0.4">
      <c r="B8" s="481" t="str">
        <f>'Version Control'!$B$8</f>
        <v xml:space="preserve">Test Completion Date: </v>
      </c>
      <c r="C8" s="482" t="str">
        <f>'Version Control'!$C$8</f>
        <v>[MM/DD/YYYY]</v>
      </c>
      <c r="J8" s="256"/>
    </row>
    <row r="9" spans="2:10" x14ac:dyDescent="0.35">
      <c r="B9" s="339"/>
      <c r="C9" s="340"/>
      <c r="J9" s="256"/>
    </row>
    <row r="10" spans="2:10" ht="18.75" thickBot="1" x14ac:dyDescent="0.4">
      <c r="B10" s="467"/>
      <c r="C10" s="468"/>
      <c r="J10" s="256"/>
    </row>
    <row r="11" spans="2:10" ht="18.75" thickBot="1" x14ac:dyDescent="0.4">
      <c r="B11" s="158" t="s">
        <v>170</v>
      </c>
      <c r="C11" s="160"/>
      <c r="E11" s="158" t="s">
        <v>229</v>
      </c>
      <c r="F11" s="159"/>
      <c r="G11" s="160"/>
      <c r="J11" s="256"/>
    </row>
    <row r="12" spans="2:10" ht="18.75" thickBot="1" x14ac:dyDescent="0.4">
      <c r="B12" s="219" t="s">
        <v>13</v>
      </c>
      <c r="C12" s="221"/>
      <c r="D12" s="341"/>
      <c r="E12" s="230" t="s">
        <v>171</v>
      </c>
      <c r="F12" s="231" t="s">
        <v>182</v>
      </c>
      <c r="G12" s="232" t="s">
        <v>172</v>
      </c>
      <c r="J12" s="256"/>
    </row>
    <row r="13" spans="2:10" ht="18.75" thickBot="1" x14ac:dyDescent="0.4">
      <c r="B13" s="220" t="s">
        <v>173</v>
      </c>
      <c r="C13" s="194"/>
      <c r="D13" s="341"/>
      <c r="E13" s="212" t="s">
        <v>295</v>
      </c>
      <c r="F13" s="229" t="str">
        <f>IF(ISERROR('Calculations - Metrics'!C12),"",'Calculations - Metrics'!C12)</f>
        <v/>
      </c>
      <c r="G13" s="233" t="s">
        <v>96</v>
      </c>
      <c r="J13" s="256"/>
    </row>
    <row r="14" spans="2:10" ht="18.75" thickBot="1" x14ac:dyDescent="0.4">
      <c r="D14" s="341"/>
      <c r="E14" s="313" t="s">
        <v>296</v>
      </c>
      <c r="F14" s="323" t="str">
        <f>IF(ISERROR('Calculations - Metrics'!C15),"",'Calculations - Metrics'!C15)</f>
        <v/>
      </c>
      <c r="G14" s="235" t="s">
        <v>103</v>
      </c>
      <c r="J14" s="256"/>
    </row>
    <row r="15" spans="2:10" ht="18.75" thickBot="1" x14ac:dyDescent="0.4">
      <c r="B15" s="158" t="s">
        <v>191</v>
      </c>
      <c r="C15" s="160"/>
      <c r="D15" s="341"/>
      <c r="E15" s="212" t="s">
        <v>93</v>
      </c>
      <c r="F15" s="229" t="str">
        <f>IF(ISERROR('Calculations - Metrics'!C18),"",'Calculations - Metrics'!C18)</f>
        <v/>
      </c>
      <c r="G15" s="233" t="s">
        <v>96</v>
      </c>
      <c r="J15" s="256"/>
    </row>
    <row r="16" spans="2:10" ht="18.75" thickBot="1" x14ac:dyDescent="0.4">
      <c r="B16" s="222" t="s">
        <v>174</v>
      </c>
      <c r="C16" s="558" t="s">
        <v>175</v>
      </c>
      <c r="D16" s="341"/>
      <c r="E16" s="213" t="s">
        <v>100</v>
      </c>
      <c r="F16" s="314" t="str">
        <f>IF(ISERROR('Calculations - Metrics'!C21),"",'Calculations - Metrics'!C21)</f>
        <v/>
      </c>
      <c r="G16" s="235" t="s">
        <v>103</v>
      </c>
      <c r="J16" s="256"/>
    </row>
    <row r="17" spans="2:10" ht="18.75" thickBot="1" x14ac:dyDescent="0.4">
      <c r="B17" s="220" t="s">
        <v>176</v>
      </c>
      <c r="C17" s="506" t="s">
        <v>175</v>
      </c>
      <c r="D17" s="341"/>
      <c r="E17" s="212" t="s">
        <v>148</v>
      </c>
      <c r="F17" s="229" t="str">
        <f>IF(ISERROR('Test Data Inputs'!C16),"",'Test Data Inputs'!C16)</f>
        <v/>
      </c>
      <c r="G17" s="233" t="s">
        <v>53</v>
      </c>
      <c r="J17" s="256"/>
    </row>
    <row r="18" spans="2:10" ht="18.75" thickBot="1" x14ac:dyDescent="0.4">
      <c r="D18" s="341"/>
      <c r="E18" s="213" t="s">
        <v>12</v>
      </c>
      <c r="F18" s="218" t="str">
        <f>'Calculations - RMC'!C14</f>
        <v/>
      </c>
      <c r="G18" s="235" t="s">
        <v>119</v>
      </c>
      <c r="J18" s="256"/>
    </row>
    <row r="19" spans="2:10" ht="18.75" thickBot="1" x14ac:dyDescent="0.4">
      <c r="B19" s="158" t="s">
        <v>192</v>
      </c>
      <c r="C19" s="160"/>
      <c r="D19" s="342"/>
      <c r="J19" s="256"/>
    </row>
    <row r="20" spans="2:10" ht="18.75" thickBot="1" x14ac:dyDescent="0.4">
      <c r="B20" s="219" t="s">
        <v>177</v>
      </c>
      <c r="C20" s="223"/>
      <c r="D20" s="342"/>
      <c r="E20" s="315" t="s">
        <v>297</v>
      </c>
      <c r="F20" s="161"/>
      <c r="G20" s="162"/>
      <c r="H20" s="141"/>
      <c r="J20" s="256"/>
    </row>
    <row r="21" spans="2:10" ht="18.75" thickBot="1" x14ac:dyDescent="0.4">
      <c r="B21" s="222" t="s">
        <v>178</v>
      </c>
      <c r="C21" s="195"/>
      <c r="D21" s="342"/>
      <c r="E21" s="163" t="s">
        <v>161</v>
      </c>
      <c r="F21" s="164"/>
      <c r="G21" s="165"/>
      <c r="J21" s="256"/>
    </row>
    <row r="22" spans="2:10" ht="18" customHeight="1" x14ac:dyDescent="0.35">
      <c r="B22" s="222" t="s">
        <v>179</v>
      </c>
      <c r="C22" s="195"/>
      <c r="D22" s="342"/>
      <c r="E22" s="652" t="s">
        <v>240</v>
      </c>
      <c r="F22" s="653"/>
      <c r="G22" s="654"/>
      <c r="J22" s="256"/>
    </row>
    <row r="23" spans="2:10" ht="18" customHeight="1" x14ac:dyDescent="0.35">
      <c r="B23" s="222" t="s">
        <v>180</v>
      </c>
      <c r="C23" s="195"/>
      <c r="D23" s="342"/>
      <c r="E23" s="655"/>
      <c r="F23" s="656"/>
      <c r="G23" s="657"/>
      <c r="J23" s="256"/>
    </row>
    <row r="24" spans="2:10" x14ac:dyDescent="0.35">
      <c r="B24" s="222" t="s">
        <v>200</v>
      </c>
      <c r="C24" s="195"/>
      <c r="D24" s="342"/>
      <c r="E24" s="655"/>
      <c r="F24" s="656"/>
      <c r="G24" s="657"/>
      <c r="J24" s="256"/>
    </row>
    <row r="25" spans="2:10" ht="18.75" thickBot="1" x14ac:dyDescent="0.4">
      <c r="B25" s="222" t="s">
        <v>181</v>
      </c>
      <c r="C25" s="559" t="s">
        <v>175</v>
      </c>
      <c r="D25" s="342"/>
      <c r="E25" s="658"/>
      <c r="F25" s="659"/>
      <c r="G25" s="660"/>
      <c r="J25" s="256"/>
    </row>
    <row r="26" spans="2:10" ht="18.75" thickBot="1" x14ac:dyDescent="0.4">
      <c r="B26" s="220" t="s">
        <v>129</v>
      </c>
      <c r="C26" s="196"/>
      <c r="D26" s="342"/>
      <c r="E26" s="446" t="s">
        <v>162</v>
      </c>
      <c r="F26" s="236" t="s">
        <v>160</v>
      </c>
      <c r="G26" s="237" t="s">
        <v>163</v>
      </c>
      <c r="J26" s="256"/>
    </row>
    <row r="27" spans="2:10" ht="18.75" thickBot="1" x14ac:dyDescent="0.4">
      <c r="D27" s="342"/>
      <c r="E27" s="452" t="str">
        <f>IF('Report Sign-Off Block'!B16&lt;&gt;0,'Report Sign-Off Block'!B16,"")</f>
        <v>Test Completion</v>
      </c>
      <c r="F27" s="454" t="str">
        <f>'Report Sign-Off Block'!D16</f>
        <v>[MM/DD/YYYY]</v>
      </c>
      <c r="G27" s="601" t="str">
        <f>IF('Report Sign-Off Block'!E16&lt;&gt;0,'Report Sign-Off Block'!E16,"")</f>
        <v>[Test Lab Name]</v>
      </c>
      <c r="J27" s="256"/>
    </row>
    <row r="28" spans="2:10" ht="18.75" thickBot="1" x14ac:dyDescent="0.4">
      <c r="B28" s="158" t="s">
        <v>193</v>
      </c>
      <c r="C28" s="225"/>
      <c r="D28" s="342"/>
      <c r="E28" s="453" t="str">
        <f>IF('Report Sign-Off Block'!B17&lt;&gt;0,'Report Sign-Off Block'!B17,"")</f>
        <v>Template Population</v>
      </c>
      <c r="F28" s="425" t="str">
        <f>'Report Sign-Off Block'!D17</f>
        <v>[MM/DD/YYYY]</v>
      </c>
      <c r="G28" s="602" t="str">
        <f>IF('Report Sign-Off Block'!E17&lt;&gt;0,'Report Sign-Off Block'!E17,"")</f>
        <v>[Test Lab Name]</v>
      </c>
      <c r="J28" s="256"/>
    </row>
    <row r="29" spans="2:10" x14ac:dyDescent="0.35">
      <c r="B29" s="219" t="s">
        <v>279</v>
      </c>
      <c r="C29" s="224"/>
      <c r="D29" s="342"/>
      <c r="E29" s="453" t="str">
        <f>IF('Report Sign-Off Block'!B18&lt;&gt;0,'Report Sign-Off Block'!B18,"")</f>
        <v>Report Review by Test Lab</v>
      </c>
      <c r="F29" s="425" t="str">
        <f>'Report Sign-Off Block'!D18</f>
        <v>[MM/DD/YYYY]</v>
      </c>
      <c r="G29" s="602" t="str">
        <f>IF('Report Sign-Off Block'!E18&lt;&gt;0,'Report Sign-Off Block'!E18,"")</f>
        <v>[Test Lab Name]</v>
      </c>
      <c r="J29" s="256"/>
    </row>
    <row r="30" spans="2:10" x14ac:dyDescent="0.35">
      <c r="B30" s="222" t="s">
        <v>42</v>
      </c>
      <c r="C30" s="197"/>
      <c r="D30" s="332" t="str">
        <f>IF(OR(C30="User-Adjustable Adaptive",C30="Both Manual and User-Adjustable Adaptive"),"See Addendum Tab.","")</f>
        <v/>
      </c>
      <c r="E30" s="453" t="str">
        <f>IF('Report Sign-Off Block'!B19&lt;&gt;0,'Report Sign-Off Block'!B19,"")</f>
        <v>Report Review by Test Lab</v>
      </c>
      <c r="F30" s="425" t="str">
        <f>'Report Sign-Off Block'!D19</f>
        <v>[MM/DD/YYYY]</v>
      </c>
      <c r="G30" s="602" t="str">
        <f>IF('Report Sign-Off Block'!E19&lt;&gt;0,'Report Sign-Off Block'!E19,"")</f>
        <v>[Test Lab Name]</v>
      </c>
      <c r="J30" s="256"/>
    </row>
    <row r="31" spans="2:10" ht="18.75" thickBot="1" x14ac:dyDescent="0.4">
      <c r="B31" s="311" t="s">
        <v>280</v>
      </c>
      <c r="C31" s="507"/>
      <c r="D31" s="341"/>
      <c r="E31" s="451" t="str">
        <f>IF('Report Sign-Off Block'!B20&lt;&gt;0,'Report Sign-Off Block'!B20,"")</f>
        <v>Report Review by DOE</v>
      </c>
      <c r="F31" s="455" t="str">
        <f>'Report Sign-Off Block'!D20</f>
        <v>[MM/DD/YYYY]</v>
      </c>
      <c r="G31" s="603" t="str">
        <f>IF('Report Sign-Off Block'!E20&lt;&gt;0,'Report Sign-Off Block'!E20,"")</f>
        <v>DOE</v>
      </c>
      <c r="J31" s="256"/>
    </row>
    <row r="32" spans="2:10" x14ac:dyDescent="0.35">
      <c r="B32" s="304" t="s">
        <v>272</v>
      </c>
      <c r="C32" s="197"/>
      <c r="G32" s="342"/>
      <c r="J32" s="256"/>
    </row>
    <row r="33" spans="2:10" x14ac:dyDescent="0.35">
      <c r="B33" s="304" t="s">
        <v>273</v>
      </c>
      <c r="C33" s="197"/>
      <c r="J33" s="256"/>
    </row>
    <row r="34" spans="2:10" x14ac:dyDescent="0.35">
      <c r="B34" s="306" t="s">
        <v>350</v>
      </c>
      <c r="C34" s="227"/>
      <c r="D34" s="502" t="str">
        <f>IF(AND(C33="Yes",C34=0),"Must be &gt; 0 if response above is 'Yes'",IF(AND(C33="No",C34&lt;&gt;0),"Must be 0 if response above is 'No'",""))</f>
        <v/>
      </c>
      <c r="J34" s="256"/>
    </row>
    <row r="35" spans="2:10" ht="36.75" thickBot="1" x14ac:dyDescent="0.4">
      <c r="B35" s="306" t="s">
        <v>274</v>
      </c>
      <c r="C35" s="227"/>
      <c r="D35" s="503" t="str">
        <f>IF(AND(C33="No",C35="Yes"),"Must be 'No' if Warm/Cold response above is 'Yes'","")</f>
        <v/>
      </c>
      <c r="J35" s="256"/>
    </row>
    <row r="36" spans="2:10" ht="18.75" thickBot="1" x14ac:dyDescent="0.4">
      <c r="B36" s="304" t="s">
        <v>275</v>
      </c>
      <c r="C36" s="197"/>
      <c r="E36" s="163" t="s">
        <v>447</v>
      </c>
      <c r="F36" s="165"/>
      <c r="J36" s="256"/>
    </row>
    <row r="37" spans="2:10" ht="19.5" x14ac:dyDescent="0.4">
      <c r="B37" s="305" t="s">
        <v>351</v>
      </c>
      <c r="C37" s="197"/>
      <c r="D37" s="661" t="str">
        <f>IF(AND(C36="Yes",C37=0),"Must be &gt; 0 if response above is 'Yes'",IF(AND(C36="No",C37&lt;&gt;0),"Must be 0 if response above is 'No'",""))</f>
        <v/>
      </c>
      <c r="E37" s="343" t="s">
        <v>448</v>
      </c>
      <c r="F37" s="401" t="str">
        <f>IF(AND($C$32="Yes",$C$33="No",$C$36="No",$C$38="No",$C$39="No"),Tables!C20,IF(AND($C$32="Yes",$C$33="No",$C$36="No",$C$38="Yes",$C$39="No"),Tables!D20,IF(AND($C$32="Yes",$C$33="Yes",OR($C$36="Yes", $C$36="No"),$C$38="Yes",$C$39="No"),Tables!E20,IF(AND($C$32="Yes",$C$33="Yes",OR($C$36="Yes", $C$36="No"),$C$38="No",$C$39="Yes"),Tables!F20,IF(AND($C$32="Yes",$C$33="Yes",OR($C$36="Yes", $C$36="No"),$C$38="Yes",$C$39="Yes"),Tables!G20,"error")))))</f>
        <v>error</v>
      </c>
      <c r="G37" s="501" t="str">
        <f>IF(TUFc="error","See Table 4.1.1 in Appendix J2 for allowable temperature combinations","")</f>
        <v>See Table 4.1.1 in Appendix J2 for allowable temperature combinations</v>
      </c>
      <c r="J37" s="256"/>
    </row>
    <row r="38" spans="2:10" ht="19.5" x14ac:dyDescent="0.4">
      <c r="B38" s="304" t="s">
        <v>276</v>
      </c>
      <c r="C38" s="197"/>
      <c r="D38" s="661"/>
      <c r="E38" s="344" t="s">
        <v>449</v>
      </c>
      <c r="F38" s="209" t="str">
        <f>IF(AND($C$32="Yes",$C$33="No",$C$36="No",OR($C$38="Yes", $C$38="No"),$C$39="No"),Tables!C18,IF(AND($C$32="Yes",$C$33="Yes",$C$36="No",$C$38="Yes",$C$39="No"),Tables!E18,IF(AND($C$32="Yes",$C$33="Yes",$C$36="Yes",$C$38="Yes",$C$39="No"),Tables!E19,IF(AND($C$32="Yes",$C$33="Yes",$C$36="No",$C$38="No",$C$39="Yes"),Tables!F18,IF(AND($C$32="Yes",$C$33="Yes",$C$36="Yes",$C$38="No",$C$39="Yes"),Tables!F19,IF(AND($C$32="Yes",$C$33="Yes",$C$36="No",$C$38="Yes",$C$39="Yes"),Tables!G18,IF(AND($C$32="Yes",$C$33="Yes",$C$36="Yes",$C$38="Yes",$C$39="Yes"),Tables!G19,"error")))))))</f>
        <v>error</v>
      </c>
      <c r="G38" s="501"/>
      <c r="J38" s="256"/>
    </row>
    <row r="39" spans="2:10" ht="19.5" x14ac:dyDescent="0.4">
      <c r="B39" s="304" t="s">
        <v>277</v>
      </c>
      <c r="C39" s="197"/>
      <c r="E39" s="344" t="s">
        <v>450</v>
      </c>
      <c r="F39" s="209" t="str">
        <f>IF(AND($C$32="Yes",$C$33="No",$C$36="No",OR($C$38="Yes", $C$38="No"),$C$39="No"),Tables!C16,IF(AND($C$32="Yes",$C$33="Yes",$C$36="No",$C$38="Yes",$C$39="No"),Tables!E16,IF(AND($C$32="Yes",$C$33="Yes",$C$36="Yes",$C$38="Yes",$C$39="No"),Tables!E17,IF(AND($C$32="Yes",$C$33="Yes",$C$36="No",$C$38="No",$C$39="Yes"),Tables!F16,IF(AND($C$32="Yes",$C$33="Yes",$C$36="Yes",$C$38="No",$C$39="Yes"),Tables!F17,IF(AND($C$32="Yes",$C$33="Yes",$C$36="No",$C$38="Yes",$C$39="Yes"),Tables!G16,IF(AND($C$32="Yes",$C$33="Yes",$C$36="Yes",$C$38="Yes",$C$39="Yes"),Tables!G17,"error")))))))</f>
        <v>error</v>
      </c>
      <c r="G39" s="501"/>
      <c r="J39" s="256"/>
    </row>
    <row r="40" spans="2:10" ht="19.5" x14ac:dyDescent="0.4">
      <c r="B40" s="222" t="s">
        <v>278</v>
      </c>
      <c r="C40" s="197"/>
      <c r="E40" s="344" t="s">
        <v>451</v>
      </c>
      <c r="F40" s="209" t="str">
        <f>IF(AND($C$32="Yes",$C$33="No",$C$36="No",$C$38="No",$C$39="No"),Tables!C15,IF(AND($C$32="Yes",$C$33="No",$C$36="No",$C$38="Yes",$C$39="No"),Tables!D15,IF(AND($C$32="Yes",$C$33="Yes",OR($C$36="Yes", $C$36="No"),$C$38="Yes",$C$39="No"),Tables!E15,IF(AND($C$32="Yes",$C$33="Yes",OR($C$36="Yes", $C$36="No"),$C$38="No",$C$39="Yes"),Tables!F15,IF(AND($C$32="Yes",$C$33="Yes",OR($C$36="Yes", $C$36="No"),$C$38="Yes",$C$39="Yes"),Tables!G15,"error")))))</f>
        <v>error</v>
      </c>
      <c r="G40" s="501"/>
      <c r="J40" s="256"/>
    </row>
    <row r="41" spans="2:10" ht="20.25" thickBot="1" x14ac:dyDescent="0.45">
      <c r="B41" s="220" t="s">
        <v>345</v>
      </c>
      <c r="C41" s="196"/>
      <c r="E41" s="345" t="s">
        <v>452</v>
      </c>
      <c r="F41" s="402" t="str">
        <f>IF(AND($C$32="Yes",$C$33="No",$C$36="No",$C$38="No",$C$39="No"),Tables!C14,IF(AND($C$32="Yes",$C$33="No",$C$36="No",$C$38="Yes",$C$39="No"),Tables!D14,IF(AND($C$32="Yes",$C$33="Yes",OR($C$36="Yes", $C$36="No"),$C$38="Yes",$C$39="No"),Tables!E14,IF(AND($C$32="Yes",$C$33="Yes",OR($C$36="Yes", $C$36="No"),$C$38="No",$C$39="Yes"),Tables!F14,IF(AND($C$32="Yes",$C$33="Yes",OR($C$36="Yes", $C$36="No"),$C$38="Yes",$C$39="Yes"),Tables!G14,"error")))))</f>
        <v>error</v>
      </c>
      <c r="G41" s="501"/>
      <c r="J41" s="256"/>
    </row>
    <row r="42" spans="2:10" ht="18.75" thickBot="1" x14ac:dyDescent="0.4">
      <c r="J42" s="256"/>
    </row>
    <row r="43" spans="2:10" ht="18.75" thickBot="1" x14ac:dyDescent="0.4">
      <c r="B43" s="226" t="s">
        <v>194</v>
      </c>
      <c r="C43" s="225"/>
      <c r="F43" s="497"/>
      <c r="J43" s="256"/>
    </row>
    <row r="44" spans="2:10" x14ac:dyDescent="0.35">
      <c r="B44" s="219" t="s">
        <v>54</v>
      </c>
      <c r="C44" s="227"/>
      <c r="J44" s="256"/>
    </row>
    <row r="45" spans="2:10" x14ac:dyDescent="0.35">
      <c r="B45" s="222" t="s">
        <v>55</v>
      </c>
      <c r="C45" s="198" t="e">
        <f>VLOOKUP(C44,'Drop-Downs'!B53:D68,2)</f>
        <v>#N/A</v>
      </c>
      <c r="J45" s="256"/>
    </row>
    <row r="46" spans="2:10" ht="18.75" thickBot="1" x14ac:dyDescent="0.4">
      <c r="B46" s="220" t="s">
        <v>56</v>
      </c>
      <c r="C46" s="199" t="e">
        <f>VLOOKUP(C44,'Drop-Downs'!B53:D68,3)</f>
        <v>#N/A</v>
      </c>
      <c r="J46" s="256"/>
    </row>
    <row r="47" spans="2:10" ht="18.75" thickBot="1" x14ac:dyDescent="0.4">
      <c r="J47" s="256"/>
    </row>
    <row r="48" spans="2:10" ht="18.75" thickBot="1" x14ac:dyDescent="0.4">
      <c r="B48" s="158" t="s">
        <v>195</v>
      </c>
      <c r="C48" s="228"/>
      <c r="D48" s="228"/>
      <c r="E48" s="228"/>
      <c r="F48" s="228"/>
      <c r="G48" s="228"/>
      <c r="H48" s="160"/>
      <c r="J48" s="256"/>
    </row>
    <row r="49" spans="2:10" ht="36" x14ac:dyDescent="0.35">
      <c r="B49" s="266" t="s">
        <v>239</v>
      </c>
      <c r="C49" s="265" t="s">
        <v>234</v>
      </c>
      <c r="D49" s="265" t="s">
        <v>508</v>
      </c>
      <c r="E49" s="265" t="s">
        <v>235</v>
      </c>
      <c r="F49" s="265" t="s">
        <v>236</v>
      </c>
      <c r="G49" s="265" t="s">
        <v>237</v>
      </c>
      <c r="H49" s="267" t="s">
        <v>238</v>
      </c>
      <c r="J49" s="256"/>
    </row>
    <row r="50" spans="2:10" x14ac:dyDescent="0.35">
      <c r="B50" s="309" t="s">
        <v>289</v>
      </c>
      <c r="C50" s="508"/>
      <c r="D50" s="509"/>
      <c r="E50" s="510"/>
      <c r="F50" s="511"/>
      <c r="G50" s="511"/>
      <c r="H50" s="512"/>
      <c r="J50" s="256"/>
    </row>
    <row r="51" spans="2:10" x14ac:dyDescent="0.35">
      <c r="B51" s="307" t="s">
        <v>70</v>
      </c>
      <c r="C51" s="288"/>
      <c r="D51" s="289"/>
      <c r="E51" s="290"/>
      <c r="F51" s="291"/>
      <c r="G51" s="292"/>
      <c r="H51" s="293"/>
      <c r="J51" s="256"/>
    </row>
    <row r="52" spans="2:10" x14ac:dyDescent="0.35">
      <c r="B52" s="304" t="s">
        <v>75</v>
      </c>
      <c r="C52" s="294"/>
      <c r="D52" s="295"/>
      <c r="E52" s="296"/>
      <c r="F52" s="296"/>
      <c r="G52" s="297"/>
      <c r="H52" s="298"/>
      <c r="J52" s="256"/>
    </row>
    <row r="53" spans="2:10" x14ac:dyDescent="0.35">
      <c r="B53" s="304" t="s">
        <v>281</v>
      </c>
      <c r="C53" s="294"/>
      <c r="D53" s="295"/>
      <c r="E53" s="296"/>
      <c r="F53" s="296"/>
      <c r="G53" s="297"/>
      <c r="H53" s="298"/>
      <c r="J53" s="256"/>
    </row>
    <row r="54" spans="2:10" x14ac:dyDescent="0.35">
      <c r="B54" s="304" t="s">
        <v>282</v>
      </c>
      <c r="C54" s="294"/>
      <c r="D54" s="295"/>
      <c r="E54" s="296"/>
      <c r="F54" s="296"/>
      <c r="G54" s="297"/>
      <c r="H54" s="298"/>
      <c r="J54" s="256"/>
    </row>
    <row r="55" spans="2:10" x14ac:dyDescent="0.35">
      <c r="B55" s="304" t="s">
        <v>283</v>
      </c>
      <c r="C55" s="294"/>
      <c r="D55" s="295"/>
      <c r="E55" s="296"/>
      <c r="F55" s="296"/>
      <c r="G55" s="297"/>
      <c r="H55" s="298"/>
      <c r="J55" s="256"/>
    </row>
    <row r="56" spans="2:10" x14ac:dyDescent="0.35">
      <c r="B56" s="304" t="s">
        <v>284</v>
      </c>
      <c r="C56" s="294"/>
      <c r="D56" s="295"/>
      <c r="E56" s="296"/>
      <c r="F56" s="296"/>
      <c r="G56" s="297"/>
      <c r="H56" s="298"/>
      <c r="J56" s="256"/>
    </row>
    <row r="57" spans="2:10" x14ac:dyDescent="0.35">
      <c r="B57" s="304" t="s">
        <v>285</v>
      </c>
      <c r="C57" s="294"/>
      <c r="D57" s="295"/>
      <c r="E57" s="296"/>
      <c r="F57" s="296"/>
      <c r="G57" s="297"/>
      <c r="H57" s="298"/>
      <c r="J57" s="256"/>
    </row>
    <row r="58" spans="2:10" x14ac:dyDescent="0.35">
      <c r="B58" s="304" t="s">
        <v>286</v>
      </c>
      <c r="C58" s="294"/>
      <c r="D58" s="295"/>
      <c r="E58" s="296"/>
      <c r="F58" s="296"/>
      <c r="G58" s="297"/>
      <c r="H58" s="298"/>
      <c r="J58" s="256"/>
    </row>
    <row r="59" spans="2:10" x14ac:dyDescent="0.35">
      <c r="B59" s="304" t="s">
        <v>287</v>
      </c>
      <c r="C59" s="294"/>
      <c r="D59" s="295"/>
      <c r="E59" s="296"/>
      <c r="F59" s="296"/>
      <c r="G59" s="297"/>
      <c r="H59" s="298"/>
      <c r="J59" s="256"/>
    </row>
    <row r="60" spans="2:10" x14ac:dyDescent="0.35">
      <c r="B60" s="304" t="s">
        <v>73</v>
      </c>
      <c r="C60" s="294"/>
      <c r="D60" s="295"/>
      <c r="E60" s="296"/>
      <c r="F60" s="296"/>
      <c r="G60" s="297"/>
      <c r="H60" s="298"/>
      <c r="J60" s="256"/>
    </row>
    <row r="61" spans="2:10" x14ac:dyDescent="0.35">
      <c r="B61" s="304" t="s">
        <v>74</v>
      </c>
      <c r="C61" s="294"/>
      <c r="D61" s="295"/>
      <c r="E61" s="296"/>
      <c r="F61" s="296"/>
      <c r="G61" s="297"/>
      <c r="H61" s="298"/>
      <c r="J61" s="256"/>
    </row>
    <row r="62" spans="2:10" x14ac:dyDescent="0.35">
      <c r="B62" s="310" t="s">
        <v>288</v>
      </c>
      <c r="C62" s="513"/>
      <c r="D62" s="514"/>
      <c r="E62" s="515"/>
      <c r="F62" s="515"/>
      <c r="G62" s="515"/>
      <c r="H62" s="516"/>
      <c r="J62" s="256"/>
    </row>
    <row r="63" spans="2:10" x14ac:dyDescent="0.35">
      <c r="B63" s="308" t="s">
        <v>290</v>
      </c>
      <c r="C63" s="288"/>
      <c r="D63" s="289"/>
      <c r="E63" s="290"/>
      <c r="F63" s="291"/>
      <c r="G63" s="292"/>
      <c r="H63" s="293"/>
      <c r="J63" s="256"/>
    </row>
    <row r="64" spans="2:10" x14ac:dyDescent="0.35">
      <c r="B64" s="308" t="s">
        <v>291</v>
      </c>
      <c r="C64" s="294"/>
      <c r="D64" s="295"/>
      <c r="E64" s="296"/>
      <c r="F64" s="296"/>
      <c r="G64" s="297"/>
      <c r="H64" s="298"/>
      <c r="J64" s="256"/>
    </row>
    <row r="65" spans="1:10" x14ac:dyDescent="0.35">
      <c r="B65" s="308" t="s">
        <v>292</v>
      </c>
      <c r="C65" s="294"/>
      <c r="D65" s="295"/>
      <c r="E65" s="296"/>
      <c r="F65" s="296"/>
      <c r="G65" s="297"/>
      <c r="H65" s="298"/>
      <c r="J65" s="256"/>
    </row>
    <row r="66" spans="1:10" ht="18.75" thickBot="1" x14ac:dyDescent="0.4">
      <c r="B66" s="312" t="s">
        <v>293</v>
      </c>
      <c r="C66" s="334"/>
      <c r="D66" s="335"/>
      <c r="E66" s="336"/>
      <c r="F66" s="336"/>
      <c r="G66" s="337"/>
      <c r="H66" s="338"/>
      <c r="J66" s="256"/>
    </row>
    <row r="67" spans="1:10" ht="18.75" thickBot="1" x14ac:dyDescent="0.4">
      <c r="B67" s="517"/>
      <c r="C67" s="518"/>
      <c r="D67" s="519"/>
      <c r="E67" s="520"/>
      <c r="F67" s="520"/>
      <c r="G67" s="520"/>
      <c r="H67" s="520"/>
      <c r="J67" s="256"/>
    </row>
    <row r="68" spans="1:10" ht="18.75" thickBot="1" x14ac:dyDescent="0.4">
      <c r="B68" s="647" t="s">
        <v>294</v>
      </c>
      <c r="C68" s="648"/>
      <c r="D68" s="648"/>
      <c r="E68" s="648"/>
      <c r="F68" s="648"/>
      <c r="G68" s="648"/>
      <c r="H68" s="649"/>
      <c r="J68" s="256"/>
    </row>
    <row r="69" spans="1:10" x14ac:dyDescent="0.35">
      <c r="B69" s="638"/>
      <c r="C69" s="639"/>
      <c r="D69" s="639"/>
      <c r="E69" s="639"/>
      <c r="F69" s="639"/>
      <c r="G69" s="639"/>
      <c r="H69" s="640"/>
      <c r="J69" s="256"/>
    </row>
    <row r="70" spans="1:10" x14ac:dyDescent="0.35">
      <c r="B70" s="641"/>
      <c r="C70" s="642"/>
      <c r="D70" s="642"/>
      <c r="E70" s="642"/>
      <c r="F70" s="642"/>
      <c r="G70" s="642"/>
      <c r="H70" s="643"/>
      <c r="J70" s="256"/>
    </row>
    <row r="71" spans="1:10" x14ac:dyDescent="0.35">
      <c r="B71" s="641"/>
      <c r="C71" s="642"/>
      <c r="D71" s="642"/>
      <c r="E71" s="642"/>
      <c r="F71" s="642"/>
      <c r="G71" s="642"/>
      <c r="H71" s="643"/>
      <c r="J71" s="256"/>
    </row>
    <row r="72" spans="1:10" x14ac:dyDescent="0.35">
      <c r="B72" s="641"/>
      <c r="C72" s="642"/>
      <c r="D72" s="642"/>
      <c r="E72" s="642"/>
      <c r="F72" s="642"/>
      <c r="G72" s="642"/>
      <c r="H72" s="643"/>
      <c r="J72" s="256"/>
    </row>
    <row r="73" spans="1:10" ht="18.75" thickBot="1" x14ac:dyDescent="0.4">
      <c r="B73" s="644"/>
      <c r="C73" s="645"/>
      <c r="D73" s="645"/>
      <c r="E73" s="645"/>
      <c r="F73" s="645"/>
      <c r="G73" s="645"/>
      <c r="H73" s="646"/>
      <c r="J73" s="256"/>
    </row>
    <row r="74" spans="1:10" x14ac:dyDescent="0.35">
      <c r="J74" s="256"/>
    </row>
    <row r="75" spans="1:10" x14ac:dyDescent="0.35">
      <c r="A75" s="256"/>
      <c r="B75" s="256"/>
      <c r="C75" s="257"/>
      <c r="D75" s="257"/>
      <c r="E75" s="256"/>
      <c r="F75" s="256"/>
      <c r="G75" s="256"/>
      <c r="H75" s="256"/>
      <c r="I75" s="256"/>
      <c r="J75" s="256"/>
    </row>
  </sheetData>
  <sheetProtection password="CB38" sheet="1" objects="1" scenarios="1" selectLockedCells="1"/>
  <dataConsolidate/>
  <mergeCells count="5">
    <mergeCell ref="B69:H73"/>
    <mergeCell ref="B68:H68"/>
    <mergeCell ref="B2:C2"/>
    <mergeCell ref="E22:G25"/>
    <mergeCell ref="D37:D38"/>
  </mergeCells>
  <conditionalFormatting sqref="C61:H61">
    <cfRule type="expression" dxfId="56" priority="1956" stopIfTrue="1">
      <formula>$C$39&lt;&gt;"Yes"</formula>
    </cfRule>
  </conditionalFormatting>
  <conditionalFormatting sqref="C60:H60">
    <cfRule type="expression" dxfId="55" priority="2477" stopIfTrue="1">
      <formula>$C$38&lt;&gt;"Yes"</formula>
    </cfRule>
  </conditionalFormatting>
  <conditionalFormatting sqref="C51:H51 C63:H63">
    <cfRule type="expression" dxfId="54" priority="2479" stopIfTrue="1">
      <formula>$C$32&lt;&gt;"Yes"</formula>
    </cfRule>
  </conditionalFormatting>
  <conditionalFormatting sqref="C52:H52">
    <cfRule type="expression" dxfId="53" priority="2483" stopIfTrue="1">
      <formula>OR($C$33&lt;&gt;"Yes",$C$35="Yes")</formula>
    </cfRule>
  </conditionalFormatting>
  <conditionalFormatting sqref="C53:H53">
    <cfRule type="expression" dxfId="52" priority="2485" stopIfTrue="1">
      <formula>OR($C$33&lt;&gt;"Yes",$C$34&lt;2,$C$35="Yes")</formula>
    </cfRule>
  </conditionalFormatting>
  <conditionalFormatting sqref="C54:H54">
    <cfRule type="expression" dxfId="51" priority="2487" stopIfTrue="1">
      <formula>OR($C$33&lt;&gt;"Yes",$C$34&lt;3,$C$35="Yes")</formula>
    </cfRule>
  </conditionalFormatting>
  <conditionalFormatting sqref="C55:H55">
    <cfRule type="expression" dxfId="50" priority="2489" stopIfTrue="1">
      <formula>OR($C$33&lt;&gt;"Yes",$C$34&lt;4,$C$35="Yes")</formula>
    </cfRule>
  </conditionalFormatting>
  <conditionalFormatting sqref="C56:H56 C65:H65">
    <cfRule type="expression" dxfId="49" priority="2491" stopIfTrue="1">
      <formula>$C$36&lt;&gt;"Yes"</formula>
    </cfRule>
  </conditionalFormatting>
  <conditionalFormatting sqref="C57:H57">
    <cfRule type="expression" dxfId="48" priority="2495" stopIfTrue="1">
      <formula>OR($C$36&lt;&gt;"Yes",$C$37&lt;2)</formula>
    </cfRule>
  </conditionalFormatting>
  <conditionalFormatting sqref="C58:H58">
    <cfRule type="expression" dxfId="47" priority="2497" stopIfTrue="1">
      <formula>OR($C$36&lt;&gt;"Yes",$C$37&lt;3)</formula>
    </cfRule>
  </conditionalFormatting>
  <conditionalFormatting sqref="C59:H59">
    <cfRule type="expression" dxfId="46" priority="2499" stopIfTrue="1">
      <formula>OR($C$36&lt;&gt;"Yes",$C$37&lt;4)</formula>
    </cfRule>
  </conditionalFormatting>
  <conditionalFormatting sqref="C64:H64">
    <cfRule type="expression" dxfId="45" priority="2501" stopIfTrue="1">
      <formula>OR($C$32&lt;&gt;"Yes",$C$40&lt;&gt;"Yes")</formula>
    </cfRule>
  </conditionalFormatting>
  <conditionalFormatting sqref="C66:H66">
    <cfRule type="expression" dxfId="44" priority="2503" stopIfTrue="1">
      <formula>OR($C$36&lt;&gt;"Yes",$C$40&lt;&gt;"Yes")</formula>
    </cfRule>
  </conditionalFormatting>
  <dataValidations count="9">
    <dataValidation type="list" allowBlank="1" showInputMessage="1" showErrorMessage="1" sqref="C29">
      <formula1>ProductClasses</formula1>
    </dataValidation>
    <dataValidation type="list" allowBlank="1" showInputMessage="1" showErrorMessage="1" sqref="C36 C38:C40 C33">
      <formula1>Yes_No</formula1>
    </dataValidation>
    <dataValidation type="list" allowBlank="1" showInputMessage="1" showErrorMessage="1" sqref="C35">
      <formula1>UniformTemp</formula1>
    </dataValidation>
    <dataValidation type="list" allowBlank="1" showInputMessage="1" showErrorMessage="1" sqref="C30">
      <formula1>FillControl</formula1>
    </dataValidation>
    <dataValidation type="list" allowBlank="1" showInputMessage="1" showErrorMessage="1" sqref="C34">
      <formula1>WarmColdCycles</formula1>
    </dataValidation>
    <dataValidation type="list" allowBlank="1" showInputMessage="1" showErrorMessage="1" sqref="C44">
      <formula1>LotNumber</formula1>
    </dataValidation>
    <dataValidation type="list" allowBlank="1" showInputMessage="1" showErrorMessage="1" sqref="C37">
      <formula1>WarmWarmCycles</formula1>
    </dataValidation>
    <dataValidation type="list" allowBlank="1" showInputMessage="1" showErrorMessage="1" sqref="C41">
      <formula1>LowPowerModes</formula1>
    </dataValidation>
    <dataValidation type="list" allowBlank="1" showInputMessage="1" showErrorMessage="1" sqref="C32">
      <formula1>Yes_Yes</formula1>
    </dataValidation>
  </dataValidations>
  <hyperlinks>
    <hyperlink ref="E4" location="Instructions!C35"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32"/>
  <sheetViews>
    <sheetView showGridLines="0" zoomScale="80" zoomScaleNormal="80" workbookViewId="0">
      <selection activeCell="E4" sqref="E4"/>
    </sheetView>
  </sheetViews>
  <sheetFormatPr defaultColWidth="10.42578125" defaultRowHeight="16.5" x14ac:dyDescent="0.3"/>
  <cols>
    <col min="1" max="1" width="4" style="2" customWidth="1"/>
    <col min="2" max="2" width="30.7109375" style="2" customWidth="1"/>
    <col min="3" max="3" width="45.85546875" style="2" customWidth="1"/>
    <col min="4" max="4" width="25.85546875" style="2" customWidth="1"/>
    <col min="5" max="5" width="30.85546875" style="2" customWidth="1"/>
    <col min="6" max="6" width="28.42578125" style="2" customWidth="1"/>
    <col min="7" max="7" width="31.85546875" style="2" customWidth="1"/>
    <col min="8" max="8" width="32.5703125" style="2" customWidth="1"/>
    <col min="9" max="9" width="3.28515625" style="2" customWidth="1"/>
    <col min="10" max="10" width="4" style="2" customWidth="1"/>
    <col min="11" max="16384" width="10.42578125" style="2"/>
  </cols>
  <sheetData>
    <row r="1" spans="2:10" ht="17.25" thickBot="1" x14ac:dyDescent="0.35">
      <c r="J1" s="258"/>
    </row>
    <row r="2" spans="2:10" ht="18" thickBot="1" x14ac:dyDescent="0.35">
      <c r="B2" s="620" t="str">
        <f>'Version Control'!$B$2</f>
        <v>Title Block</v>
      </c>
      <c r="C2" s="621"/>
      <c r="J2" s="258"/>
    </row>
    <row r="3" spans="2:10" x14ac:dyDescent="0.3">
      <c r="B3" s="587" t="str">
        <f>'Version Control'!$B$3</f>
        <v>Test Report Template Name:</v>
      </c>
      <c r="C3" s="588" t="str">
        <f>'Version Control'!$C$3</f>
        <v xml:space="preserve">Residential Clothes Washer J2  </v>
      </c>
      <c r="J3" s="258"/>
    </row>
    <row r="4" spans="2:10" x14ac:dyDescent="0.3">
      <c r="B4" s="589" t="str">
        <f>'Version Control'!$B$4</f>
        <v>Version Number:</v>
      </c>
      <c r="C4" s="590" t="str">
        <f>'Version Control'!$C$4</f>
        <v>v1.2</v>
      </c>
      <c r="E4" s="137" t="s">
        <v>210</v>
      </c>
      <c r="J4" s="258"/>
    </row>
    <row r="5" spans="2:10" x14ac:dyDescent="0.3">
      <c r="B5" s="591" t="str">
        <f>'Version Control'!$B$5</f>
        <v xml:space="preserve">Latest Template Revision: </v>
      </c>
      <c r="C5" s="592">
        <f>'Version Control'!$C$5</f>
        <v>42062</v>
      </c>
      <c r="J5" s="258"/>
    </row>
    <row r="6" spans="2:10" x14ac:dyDescent="0.3">
      <c r="B6" s="591" t="str">
        <f>'Version Control'!$B$6</f>
        <v>Tab Name:</v>
      </c>
      <c r="C6" s="590" t="str">
        <f ca="1">MID(CELL("filename",B1), FIND("]", CELL("filename", B1))+ 1, 255)</f>
        <v>Setup &amp; Instrumentation</v>
      </c>
      <c r="J6" s="258"/>
    </row>
    <row r="7" spans="2:10" ht="39.75" customHeight="1" x14ac:dyDescent="0.3">
      <c r="B7" s="593" t="str">
        <f>'Version Control'!$B$7</f>
        <v>File Name:</v>
      </c>
      <c r="C7" s="594" t="str">
        <f ca="1">'Version Control'!$C$7</f>
        <v>Residential Clothes Washer J2 - v1 2.xlsx</v>
      </c>
      <c r="J7" s="258"/>
    </row>
    <row r="8" spans="2:10" ht="17.25" thickBot="1" x14ac:dyDescent="0.35">
      <c r="B8" s="595" t="str">
        <f>'Version Control'!$B$8</f>
        <v xml:space="preserve">Test Completion Date: </v>
      </c>
      <c r="C8" s="596" t="str">
        <f>'Version Control'!$C$8</f>
        <v>[MM/DD/YYYY]</v>
      </c>
      <c r="E8" s="662"/>
      <c r="F8" s="662"/>
      <c r="G8" s="662"/>
      <c r="H8" s="7"/>
      <c r="J8" s="258"/>
    </row>
    <row r="9" spans="2:10" x14ac:dyDescent="0.3">
      <c r="J9" s="258"/>
    </row>
    <row r="10" spans="2:10" ht="17.25" thickBot="1" x14ac:dyDescent="0.35">
      <c r="J10" s="258"/>
    </row>
    <row r="11" spans="2:10" ht="18" thickBot="1" x14ac:dyDescent="0.35">
      <c r="B11" s="663" t="s">
        <v>205</v>
      </c>
      <c r="C11" s="664"/>
      <c r="D11" s="664"/>
      <c r="E11" s="664"/>
      <c r="F11" s="664"/>
      <c r="G11" s="664"/>
      <c r="H11" s="665"/>
      <c r="J11" s="258"/>
    </row>
    <row r="12" spans="2:10" ht="17.25" x14ac:dyDescent="0.3">
      <c r="B12" s="615" t="s">
        <v>206</v>
      </c>
      <c r="C12" s="613" t="s">
        <v>197</v>
      </c>
      <c r="D12" s="613" t="s">
        <v>196</v>
      </c>
      <c r="E12" s="613" t="s">
        <v>208</v>
      </c>
      <c r="F12" s="614" t="s">
        <v>145</v>
      </c>
      <c r="G12" s="613" t="s">
        <v>146</v>
      </c>
      <c r="H12" s="616" t="s">
        <v>147</v>
      </c>
      <c r="I12" s="6"/>
      <c r="J12" s="258"/>
    </row>
    <row r="13" spans="2:10" x14ac:dyDescent="0.3">
      <c r="B13" s="604"/>
      <c r="C13" s="605"/>
      <c r="D13" s="605"/>
      <c r="E13" s="605"/>
      <c r="F13" s="605"/>
      <c r="G13" s="605"/>
      <c r="H13" s="606"/>
      <c r="J13" s="258"/>
    </row>
    <row r="14" spans="2:10" x14ac:dyDescent="0.3">
      <c r="B14" s="607"/>
      <c r="C14" s="608"/>
      <c r="D14" s="608"/>
      <c r="E14" s="608"/>
      <c r="F14" s="608"/>
      <c r="G14" s="608"/>
      <c r="H14" s="609"/>
      <c r="J14" s="258"/>
    </row>
    <row r="15" spans="2:10" x14ac:dyDescent="0.3">
      <c r="B15" s="607"/>
      <c r="C15" s="608"/>
      <c r="D15" s="608"/>
      <c r="E15" s="608"/>
      <c r="F15" s="608"/>
      <c r="G15" s="608"/>
      <c r="H15" s="609"/>
      <c r="J15" s="258"/>
    </row>
    <row r="16" spans="2:10" x14ac:dyDescent="0.3">
      <c r="B16" s="607"/>
      <c r="C16" s="608"/>
      <c r="D16" s="608"/>
      <c r="E16" s="608"/>
      <c r="F16" s="608"/>
      <c r="G16" s="608"/>
      <c r="H16" s="609"/>
      <c r="J16" s="258"/>
    </row>
    <row r="17" spans="1:10" x14ac:dyDescent="0.3">
      <c r="B17" s="607"/>
      <c r="C17" s="608"/>
      <c r="D17" s="608"/>
      <c r="E17" s="608"/>
      <c r="F17" s="608"/>
      <c r="G17" s="608"/>
      <c r="H17" s="609"/>
      <c r="J17" s="258"/>
    </row>
    <row r="18" spans="1:10" x14ac:dyDescent="0.3">
      <c r="B18" s="607"/>
      <c r="C18" s="608"/>
      <c r="D18" s="608"/>
      <c r="E18" s="608"/>
      <c r="F18" s="608"/>
      <c r="G18" s="608"/>
      <c r="H18" s="609"/>
      <c r="J18" s="258"/>
    </row>
    <row r="19" spans="1:10" x14ac:dyDescent="0.3">
      <c r="B19" s="607"/>
      <c r="C19" s="608"/>
      <c r="D19" s="608"/>
      <c r="E19" s="608"/>
      <c r="F19" s="608"/>
      <c r="G19" s="608"/>
      <c r="H19" s="609"/>
      <c r="J19" s="258"/>
    </row>
    <row r="20" spans="1:10" x14ac:dyDescent="0.3">
      <c r="B20" s="607"/>
      <c r="C20" s="608"/>
      <c r="D20" s="608"/>
      <c r="E20" s="608"/>
      <c r="F20" s="608"/>
      <c r="G20" s="608"/>
      <c r="H20" s="609"/>
      <c r="J20" s="258"/>
    </row>
    <row r="21" spans="1:10" x14ac:dyDescent="0.3">
      <c r="B21" s="607"/>
      <c r="C21" s="608"/>
      <c r="D21" s="608"/>
      <c r="E21" s="608"/>
      <c r="F21" s="608"/>
      <c r="G21" s="608"/>
      <c r="H21" s="609"/>
      <c r="J21" s="258"/>
    </row>
    <row r="22" spans="1:10" x14ac:dyDescent="0.3">
      <c r="B22" s="607"/>
      <c r="C22" s="608"/>
      <c r="D22" s="608"/>
      <c r="E22" s="608"/>
      <c r="F22" s="608"/>
      <c r="G22" s="608"/>
      <c r="H22" s="609"/>
      <c r="J22" s="258"/>
    </row>
    <row r="23" spans="1:10" x14ac:dyDescent="0.3">
      <c r="B23" s="607"/>
      <c r="C23" s="608"/>
      <c r="D23" s="608"/>
      <c r="E23" s="608"/>
      <c r="F23" s="608"/>
      <c r="G23" s="608"/>
      <c r="H23" s="609"/>
      <c r="J23" s="258"/>
    </row>
    <row r="24" spans="1:10" x14ac:dyDescent="0.3">
      <c r="B24" s="607"/>
      <c r="C24" s="608"/>
      <c r="D24" s="608"/>
      <c r="E24" s="608"/>
      <c r="F24" s="608"/>
      <c r="G24" s="608"/>
      <c r="H24" s="609"/>
      <c r="J24" s="258"/>
    </row>
    <row r="25" spans="1:10" x14ac:dyDescent="0.3">
      <c r="B25" s="607"/>
      <c r="C25" s="608"/>
      <c r="D25" s="608"/>
      <c r="E25" s="608"/>
      <c r="F25" s="608"/>
      <c r="G25" s="608"/>
      <c r="H25" s="609"/>
      <c r="J25" s="258"/>
    </row>
    <row r="26" spans="1:10" x14ac:dyDescent="0.3">
      <c r="B26" s="607"/>
      <c r="C26" s="608"/>
      <c r="D26" s="608"/>
      <c r="E26" s="608"/>
      <c r="F26" s="608"/>
      <c r="G26" s="608"/>
      <c r="H26" s="609"/>
      <c r="J26" s="258"/>
    </row>
    <row r="27" spans="1:10" x14ac:dyDescent="0.3">
      <c r="B27" s="607"/>
      <c r="C27" s="608"/>
      <c r="D27" s="608"/>
      <c r="E27" s="608"/>
      <c r="F27" s="608"/>
      <c r="G27" s="608"/>
      <c r="H27" s="609"/>
      <c r="J27" s="258"/>
    </row>
    <row r="28" spans="1:10" x14ac:dyDescent="0.3">
      <c r="B28" s="607"/>
      <c r="C28" s="608"/>
      <c r="D28" s="608"/>
      <c r="E28" s="608"/>
      <c r="F28" s="608"/>
      <c r="G28" s="608"/>
      <c r="H28" s="609"/>
      <c r="J28" s="258"/>
    </row>
    <row r="29" spans="1:10" x14ac:dyDescent="0.3">
      <c r="B29" s="607"/>
      <c r="C29" s="608"/>
      <c r="D29" s="608"/>
      <c r="E29" s="608"/>
      <c r="F29" s="608"/>
      <c r="G29" s="608"/>
      <c r="H29" s="609"/>
      <c r="J29" s="258"/>
    </row>
    <row r="30" spans="1:10" ht="17.25" thickBot="1" x14ac:dyDescent="0.35">
      <c r="B30" s="610"/>
      <c r="C30" s="611"/>
      <c r="D30" s="611"/>
      <c r="E30" s="611"/>
      <c r="F30" s="611"/>
      <c r="G30" s="611"/>
      <c r="H30" s="612"/>
      <c r="J30" s="258"/>
    </row>
    <row r="31" spans="1:10" x14ac:dyDescent="0.3">
      <c r="J31" s="258"/>
    </row>
    <row r="32" spans="1:10" x14ac:dyDescent="0.3">
      <c r="A32" s="258"/>
      <c r="B32" s="258"/>
      <c r="C32" s="258"/>
      <c r="D32" s="258"/>
      <c r="E32" s="258"/>
      <c r="F32" s="258"/>
      <c r="G32" s="258"/>
      <c r="H32" s="258"/>
      <c r="I32" s="258"/>
      <c r="J32" s="258"/>
    </row>
  </sheetData>
  <sheetProtection password="CB38" sheet="1" objects="1" scenarios="1" selectLockedCells="1"/>
  <protectedRanges>
    <protectedRange sqref="B13:H30" name="Range1"/>
  </protectedRanges>
  <mergeCells count="3">
    <mergeCell ref="E8:G8"/>
    <mergeCell ref="B2:C2"/>
    <mergeCell ref="B11:H11"/>
  </mergeCells>
  <hyperlinks>
    <hyperlink ref="E4" location="Instructions!C35"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L134"/>
  <sheetViews>
    <sheetView showGridLines="0" zoomScale="80" zoomScaleNormal="80" workbookViewId="0">
      <selection activeCell="E3" sqref="E3"/>
    </sheetView>
  </sheetViews>
  <sheetFormatPr defaultColWidth="9.140625" defaultRowHeight="16.5" x14ac:dyDescent="0.3"/>
  <cols>
    <col min="1" max="1" width="3.5703125" style="403" customWidth="1"/>
    <col min="2" max="2" width="30.85546875" style="403" customWidth="1"/>
    <col min="3" max="3" width="52.140625" style="403" customWidth="1"/>
    <col min="4" max="4" width="9.140625" style="403" customWidth="1"/>
    <col min="5" max="5" width="24.42578125" style="403" bestFit="1" customWidth="1"/>
    <col min="6" max="6" width="16.42578125" style="403" customWidth="1"/>
    <col min="7" max="7" width="6.5703125" style="403" customWidth="1"/>
    <col min="8" max="8" width="5.28515625" style="403" customWidth="1"/>
    <col min="9" max="16" width="9.140625" style="403"/>
    <col min="17" max="17" width="16.7109375" style="403" customWidth="1"/>
    <col min="18" max="21" width="9.140625" style="403"/>
    <col min="22" max="22" width="7.28515625" style="403" customWidth="1"/>
    <col min="23" max="23" width="4.7109375" style="403" customWidth="1"/>
    <col min="24" max="30" width="9.140625" style="403"/>
    <col min="31" max="31" width="15" style="403" customWidth="1"/>
    <col min="32" max="36" width="9.140625" style="403"/>
    <col min="37" max="37" width="4" style="403" customWidth="1"/>
    <col min="38" max="38" width="4.28515625" style="403" customWidth="1"/>
    <col min="39" max="16384" width="9.140625" style="403"/>
  </cols>
  <sheetData>
    <row r="1" spans="1:38" ht="17.25" thickBot="1" x14ac:dyDescent="0.35">
      <c r="A1" s="36"/>
      <c r="AL1" s="259"/>
    </row>
    <row r="2" spans="1:38" ht="18" thickBot="1" x14ac:dyDescent="0.35">
      <c r="A2" s="36"/>
      <c r="B2" s="620" t="str">
        <f>'Version Control'!$B$2</f>
        <v>Title Block</v>
      </c>
      <c r="C2" s="621"/>
      <c r="AL2" s="259"/>
    </row>
    <row r="3" spans="1:38" x14ac:dyDescent="0.3">
      <c r="A3" s="36"/>
      <c r="B3" s="587" t="str">
        <f>'Version Control'!$B$3</f>
        <v>Test Report Template Name:</v>
      </c>
      <c r="C3" s="588" t="str">
        <f>'Version Control'!$C$3</f>
        <v xml:space="preserve">Residential Clothes Washer J2  </v>
      </c>
      <c r="E3" s="472" t="s">
        <v>210</v>
      </c>
      <c r="F3" s="521"/>
      <c r="G3" s="521"/>
      <c r="AL3" s="259"/>
    </row>
    <row r="4" spans="1:38" x14ac:dyDescent="0.3">
      <c r="A4" s="36"/>
      <c r="B4" s="589" t="str">
        <f>'Version Control'!$B$4</f>
        <v>Version Number:</v>
      </c>
      <c r="C4" s="590" t="str">
        <f>'Version Control'!$C$4</f>
        <v>v1.2</v>
      </c>
      <c r="AL4" s="259"/>
    </row>
    <row r="5" spans="1:38" x14ac:dyDescent="0.3">
      <c r="A5" s="36"/>
      <c r="B5" s="591" t="str">
        <f>'Version Control'!$B$5</f>
        <v xml:space="preserve">Latest Template Revision: </v>
      </c>
      <c r="C5" s="592">
        <f>'Version Control'!$C$5</f>
        <v>42062</v>
      </c>
      <c r="AL5" s="259"/>
    </row>
    <row r="6" spans="1:38" x14ac:dyDescent="0.3">
      <c r="A6" s="36"/>
      <c r="B6" s="591" t="str">
        <f>'Version Control'!$B$6</f>
        <v>Tab Name:</v>
      </c>
      <c r="C6" s="590" t="str">
        <f ca="1">MID(CELL("filename",B1), FIND("]", CELL("filename", B1))+ 1, 255)</f>
        <v>Photos</v>
      </c>
      <c r="AL6" s="259"/>
    </row>
    <row r="7" spans="1:38" ht="36" customHeight="1" x14ac:dyDescent="0.3">
      <c r="A7" s="36"/>
      <c r="B7" s="593" t="str">
        <f>'Version Control'!$B$7</f>
        <v>File Name:</v>
      </c>
      <c r="C7" s="594" t="str">
        <f ca="1">'Version Control'!$C$7</f>
        <v>Residential Clothes Washer J2 - v1 2.xlsx</v>
      </c>
      <c r="AL7" s="259"/>
    </row>
    <row r="8" spans="1:38" ht="17.25" thickBot="1" x14ac:dyDescent="0.35">
      <c r="A8" s="36"/>
      <c r="B8" s="595" t="str">
        <f>'Version Control'!$B$8</f>
        <v xml:space="preserve">Test Completion Date: </v>
      </c>
      <c r="C8" s="596" t="str">
        <f>'Version Control'!$C$8</f>
        <v>[MM/DD/YYYY]</v>
      </c>
      <c r="AL8" s="259"/>
    </row>
    <row r="9" spans="1:38" x14ac:dyDescent="0.3">
      <c r="A9" s="36"/>
      <c r="AL9" s="259"/>
    </row>
    <row r="10" spans="1:38" ht="17.25" thickBot="1" x14ac:dyDescent="0.35">
      <c r="A10" s="36"/>
      <c r="AL10" s="259"/>
    </row>
    <row r="11" spans="1:38" ht="18" thickBot="1" x14ac:dyDescent="0.35">
      <c r="A11" s="36"/>
      <c r="B11" s="440" t="s">
        <v>242</v>
      </c>
      <c r="C11" s="441"/>
      <c r="D11" s="441"/>
      <c r="E11" s="441"/>
      <c r="F11" s="442"/>
      <c r="H11" s="443" t="s">
        <v>243</v>
      </c>
      <c r="I11" s="444"/>
      <c r="J11" s="444"/>
      <c r="K11" s="444"/>
      <c r="L11" s="444"/>
      <c r="M11" s="444"/>
      <c r="N11" s="444"/>
      <c r="O11" s="444"/>
      <c r="P11" s="444"/>
      <c r="Q11" s="444"/>
      <c r="R11" s="444"/>
      <c r="S11" s="444"/>
      <c r="T11" s="444"/>
      <c r="U11" s="445"/>
      <c r="W11" s="443" t="s">
        <v>244</v>
      </c>
      <c r="X11" s="444"/>
      <c r="Y11" s="444"/>
      <c r="Z11" s="444"/>
      <c r="AA11" s="444"/>
      <c r="AB11" s="444"/>
      <c r="AC11" s="444"/>
      <c r="AD11" s="444"/>
      <c r="AE11" s="444"/>
      <c r="AF11" s="444"/>
      <c r="AG11" s="444"/>
      <c r="AH11" s="444"/>
      <c r="AI11" s="444"/>
      <c r="AJ11" s="445"/>
      <c r="AL11" s="259"/>
    </row>
    <row r="12" spans="1:38" x14ac:dyDescent="0.3">
      <c r="A12" s="36"/>
      <c r="B12" s="669"/>
      <c r="C12" s="670"/>
      <c r="D12" s="670"/>
      <c r="E12" s="670"/>
      <c r="F12" s="671"/>
      <c r="H12" s="666"/>
      <c r="I12" s="667"/>
      <c r="J12" s="667"/>
      <c r="K12" s="667"/>
      <c r="L12" s="667"/>
      <c r="M12" s="667"/>
      <c r="N12" s="667"/>
      <c r="O12" s="667"/>
      <c r="P12" s="667"/>
      <c r="Q12" s="667"/>
      <c r="R12" s="667"/>
      <c r="S12" s="667"/>
      <c r="T12" s="667"/>
      <c r="U12" s="668"/>
      <c r="W12" s="666"/>
      <c r="X12" s="667"/>
      <c r="Y12" s="667"/>
      <c r="Z12" s="667"/>
      <c r="AA12" s="667"/>
      <c r="AB12" s="667"/>
      <c r="AC12" s="667"/>
      <c r="AD12" s="667"/>
      <c r="AE12" s="667"/>
      <c r="AF12" s="667"/>
      <c r="AG12" s="667"/>
      <c r="AH12" s="667"/>
      <c r="AI12" s="667"/>
      <c r="AJ12" s="668"/>
      <c r="AL12" s="259"/>
    </row>
    <row r="13" spans="1:38" x14ac:dyDescent="0.3">
      <c r="A13" s="36"/>
      <c r="B13" s="669"/>
      <c r="C13" s="670"/>
      <c r="D13" s="670"/>
      <c r="E13" s="670"/>
      <c r="F13" s="671"/>
      <c r="H13" s="669"/>
      <c r="I13" s="670"/>
      <c r="J13" s="670"/>
      <c r="K13" s="670"/>
      <c r="L13" s="670"/>
      <c r="M13" s="670"/>
      <c r="N13" s="670"/>
      <c r="O13" s="670"/>
      <c r="P13" s="670"/>
      <c r="Q13" s="670"/>
      <c r="R13" s="670"/>
      <c r="S13" s="670"/>
      <c r="T13" s="670"/>
      <c r="U13" s="671"/>
      <c r="W13" s="669"/>
      <c r="X13" s="670"/>
      <c r="Y13" s="670"/>
      <c r="Z13" s="670"/>
      <c r="AA13" s="670"/>
      <c r="AB13" s="670"/>
      <c r="AC13" s="670"/>
      <c r="AD13" s="670"/>
      <c r="AE13" s="670"/>
      <c r="AF13" s="670"/>
      <c r="AG13" s="670"/>
      <c r="AH13" s="670"/>
      <c r="AI13" s="670"/>
      <c r="AJ13" s="671"/>
      <c r="AL13" s="259"/>
    </row>
    <row r="14" spans="1:38" x14ac:dyDescent="0.3">
      <c r="A14" s="36"/>
      <c r="B14" s="669"/>
      <c r="C14" s="670"/>
      <c r="D14" s="670"/>
      <c r="E14" s="670"/>
      <c r="F14" s="671"/>
      <c r="H14" s="669"/>
      <c r="I14" s="670"/>
      <c r="J14" s="670"/>
      <c r="K14" s="670"/>
      <c r="L14" s="670"/>
      <c r="M14" s="670"/>
      <c r="N14" s="670"/>
      <c r="O14" s="670"/>
      <c r="P14" s="670"/>
      <c r="Q14" s="670"/>
      <c r="R14" s="670"/>
      <c r="S14" s="670"/>
      <c r="T14" s="670"/>
      <c r="U14" s="671"/>
      <c r="W14" s="669"/>
      <c r="X14" s="670"/>
      <c r="Y14" s="670"/>
      <c r="Z14" s="670"/>
      <c r="AA14" s="670"/>
      <c r="AB14" s="670"/>
      <c r="AC14" s="670"/>
      <c r="AD14" s="670"/>
      <c r="AE14" s="670"/>
      <c r="AF14" s="670"/>
      <c r="AG14" s="670"/>
      <c r="AH14" s="670"/>
      <c r="AI14" s="670"/>
      <c r="AJ14" s="671"/>
      <c r="AL14" s="259"/>
    </row>
    <row r="15" spans="1:38" x14ac:dyDescent="0.3">
      <c r="A15" s="36"/>
      <c r="B15" s="669"/>
      <c r="C15" s="670"/>
      <c r="D15" s="670"/>
      <c r="E15" s="670"/>
      <c r="F15" s="671"/>
      <c r="H15" s="669"/>
      <c r="I15" s="670"/>
      <c r="J15" s="670"/>
      <c r="K15" s="670"/>
      <c r="L15" s="670"/>
      <c r="M15" s="670"/>
      <c r="N15" s="670"/>
      <c r="O15" s="670"/>
      <c r="P15" s="670"/>
      <c r="Q15" s="670"/>
      <c r="R15" s="670"/>
      <c r="S15" s="670"/>
      <c r="T15" s="670"/>
      <c r="U15" s="671"/>
      <c r="W15" s="669"/>
      <c r="X15" s="670"/>
      <c r="Y15" s="670"/>
      <c r="Z15" s="670"/>
      <c r="AA15" s="670"/>
      <c r="AB15" s="670"/>
      <c r="AC15" s="670"/>
      <c r="AD15" s="670"/>
      <c r="AE15" s="670"/>
      <c r="AF15" s="670"/>
      <c r="AG15" s="670"/>
      <c r="AH15" s="670"/>
      <c r="AI15" s="670"/>
      <c r="AJ15" s="671"/>
      <c r="AL15" s="259"/>
    </row>
    <row r="16" spans="1:38" x14ac:dyDescent="0.3">
      <c r="A16" s="36"/>
      <c r="B16" s="669"/>
      <c r="C16" s="670"/>
      <c r="D16" s="670"/>
      <c r="E16" s="670"/>
      <c r="F16" s="671"/>
      <c r="H16" s="669"/>
      <c r="I16" s="670"/>
      <c r="J16" s="670"/>
      <c r="K16" s="670"/>
      <c r="L16" s="670"/>
      <c r="M16" s="670"/>
      <c r="N16" s="670"/>
      <c r="O16" s="670"/>
      <c r="P16" s="670"/>
      <c r="Q16" s="670"/>
      <c r="R16" s="670"/>
      <c r="S16" s="670"/>
      <c r="T16" s="670"/>
      <c r="U16" s="671"/>
      <c r="W16" s="669"/>
      <c r="X16" s="670"/>
      <c r="Y16" s="670"/>
      <c r="Z16" s="670"/>
      <c r="AA16" s="670"/>
      <c r="AB16" s="670"/>
      <c r="AC16" s="670"/>
      <c r="AD16" s="670"/>
      <c r="AE16" s="670"/>
      <c r="AF16" s="670"/>
      <c r="AG16" s="670"/>
      <c r="AH16" s="670"/>
      <c r="AI16" s="670"/>
      <c r="AJ16" s="671"/>
      <c r="AL16" s="259"/>
    </row>
    <row r="17" spans="1:38" x14ac:dyDescent="0.3">
      <c r="A17" s="36"/>
      <c r="B17" s="669"/>
      <c r="C17" s="670"/>
      <c r="D17" s="670"/>
      <c r="E17" s="670"/>
      <c r="F17" s="671"/>
      <c r="H17" s="669"/>
      <c r="I17" s="670"/>
      <c r="J17" s="670"/>
      <c r="K17" s="670"/>
      <c r="L17" s="670"/>
      <c r="M17" s="670"/>
      <c r="N17" s="670"/>
      <c r="O17" s="670"/>
      <c r="P17" s="670"/>
      <c r="Q17" s="670"/>
      <c r="R17" s="670"/>
      <c r="S17" s="670"/>
      <c r="T17" s="670"/>
      <c r="U17" s="671"/>
      <c r="W17" s="669"/>
      <c r="X17" s="670"/>
      <c r="Y17" s="670"/>
      <c r="Z17" s="670"/>
      <c r="AA17" s="670"/>
      <c r="AB17" s="670"/>
      <c r="AC17" s="670"/>
      <c r="AD17" s="670"/>
      <c r="AE17" s="670"/>
      <c r="AF17" s="670"/>
      <c r="AG17" s="670"/>
      <c r="AH17" s="670"/>
      <c r="AI17" s="670"/>
      <c r="AJ17" s="671"/>
      <c r="AL17" s="259"/>
    </row>
    <row r="18" spans="1:38" x14ac:dyDescent="0.3">
      <c r="A18" s="36"/>
      <c r="B18" s="669"/>
      <c r="C18" s="670"/>
      <c r="D18" s="670"/>
      <c r="E18" s="670"/>
      <c r="F18" s="671"/>
      <c r="H18" s="669"/>
      <c r="I18" s="670"/>
      <c r="J18" s="670"/>
      <c r="K18" s="670"/>
      <c r="L18" s="670"/>
      <c r="M18" s="670"/>
      <c r="N18" s="670"/>
      <c r="O18" s="670"/>
      <c r="P18" s="670"/>
      <c r="Q18" s="670"/>
      <c r="R18" s="670"/>
      <c r="S18" s="670"/>
      <c r="T18" s="670"/>
      <c r="U18" s="671"/>
      <c r="W18" s="669"/>
      <c r="X18" s="670"/>
      <c r="Y18" s="670"/>
      <c r="Z18" s="670"/>
      <c r="AA18" s="670"/>
      <c r="AB18" s="670"/>
      <c r="AC18" s="670"/>
      <c r="AD18" s="670"/>
      <c r="AE18" s="670"/>
      <c r="AF18" s="670"/>
      <c r="AG18" s="670"/>
      <c r="AH18" s="670"/>
      <c r="AI18" s="670"/>
      <c r="AJ18" s="671"/>
      <c r="AL18" s="259"/>
    </row>
    <row r="19" spans="1:38" x14ac:dyDescent="0.3">
      <c r="A19" s="36"/>
      <c r="B19" s="669"/>
      <c r="C19" s="670"/>
      <c r="D19" s="670"/>
      <c r="E19" s="670"/>
      <c r="F19" s="671"/>
      <c r="H19" s="669"/>
      <c r="I19" s="670"/>
      <c r="J19" s="670"/>
      <c r="K19" s="670"/>
      <c r="L19" s="670"/>
      <c r="M19" s="670"/>
      <c r="N19" s="670"/>
      <c r="O19" s="670"/>
      <c r="P19" s="670"/>
      <c r="Q19" s="670"/>
      <c r="R19" s="670"/>
      <c r="S19" s="670"/>
      <c r="T19" s="670"/>
      <c r="U19" s="671"/>
      <c r="W19" s="669"/>
      <c r="X19" s="670"/>
      <c r="Y19" s="670"/>
      <c r="Z19" s="670"/>
      <c r="AA19" s="670"/>
      <c r="AB19" s="670"/>
      <c r="AC19" s="670"/>
      <c r="AD19" s="670"/>
      <c r="AE19" s="670"/>
      <c r="AF19" s="670"/>
      <c r="AG19" s="670"/>
      <c r="AH19" s="670"/>
      <c r="AI19" s="670"/>
      <c r="AJ19" s="671"/>
      <c r="AL19" s="259"/>
    </row>
    <row r="20" spans="1:38" x14ac:dyDescent="0.3">
      <c r="A20" s="36"/>
      <c r="B20" s="669"/>
      <c r="C20" s="670"/>
      <c r="D20" s="670"/>
      <c r="E20" s="670"/>
      <c r="F20" s="671"/>
      <c r="H20" s="669"/>
      <c r="I20" s="670"/>
      <c r="J20" s="670"/>
      <c r="K20" s="670"/>
      <c r="L20" s="670"/>
      <c r="M20" s="670"/>
      <c r="N20" s="670"/>
      <c r="O20" s="670"/>
      <c r="P20" s="670"/>
      <c r="Q20" s="670"/>
      <c r="R20" s="670"/>
      <c r="S20" s="670"/>
      <c r="T20" s="670"/>
      <c r="U20" s="671"/>
      <c r="W20" s="669"/>
      <c r="X20" s="670"/>
      <c r="Y20" s="670"/>
      <c r="Z20" s="670"/>
      <c r="AA20" s="670"/>
      <c r="AB20" s="670"/>
      <c r="AC20" s="670"/>
      <c r="AD20" s="670"/>
      <c r="AE20" s="670"/>
      <c r="AF20" s="670"/>
      <c r="AG20" s="670"/>
      <c r="AH20" s="670"/>
      <c r="AI20" s="670"/>
      <c r="AJ20" s="671"/>
      <c r="AL20" s="259"/>
    </row>
    <row r="21" spans="1:38" x14ac:dyDescent="0.3">
      <c r="A21" s="36"/>
      <c r="B21" s="669"/>
      <c r="C21" s="670"/>
      <c r="D21" s="670"/>
      <c r="E21" s="670"/>
      <c r="F21" s="671"/>
      <c r="H21" s="669"/>
      <c r="I21" s="670"/>
      <c r="J21" s="670"/>
      <c r="K21" s="670"/>
      <c r="L21" s="670"/>
      <c r="M21" s="670"/>
      <c r="N21" s="670"/>
      <c r="O21" s="670"/>
      <c r="P21" s="670"/>
      <c r="Q21" s="670"/>
      <c r="R21" s="670"/>
      <c r="S21" s="670"/>
      <c r="T21" s="670"/>
      <c r="U21" s="671"/>
      <c r="W21" s="669"/>
      <c r="X21" s="670"/>
      <c r="Y21" s="670"/>
      <c r="Z21" s="670"/>
      <c r="AA21" s="670"/>
      <c r="AB21" s="670"/>
      <c r="AC21" s="670"/>
      <c r="AD21" s="670"/>
      <c r="AE21" s="670"/>
      <c r="AF21" s="670"/>
      <c r="AG21" s="670"/>
      <c r="AH21" s="670"/>
      <c r="AI21" s="670"/>
      <c r="AJ21" s="671"/>
      <c r="AL21" s="259"/>
    </row>
    <row r="22" spans="1:38" x14ac:dyDescent="0.3">
      <c r="A22" s="36"/>
      <c r="B22" s="669"/>
      <c r="C22" s="670"/>
      <c r="D22" s="670"/>
      <c r="E22" s="670"/>
      <c r="F22" s="671"/>
      <c r="H22" s="669"/>
      <c r="I22" s="670"/>
      <c r="J22" s="670"/>
      <c r="K22" s="670"/>
      <c r="L22" s="670"/>
      <c r="M22" s="670"/>
      <c r="N22" s="670"/>
      <c r="O22" s="670"/>
      <c r="P22" s="670"/>
      <c r="Q22" s="670"/>
      <c r="R22" s="670"/>
      <c r="S22" s="670"/>
      <c r="T22" s="670"/>
      <c r="U22" s="671"/>
      <c r="W22" s="669"/>
      <c r="X22" s="670"/>
      <c r="Y22" s="670"/>
      <c r="Z22" s="670"/>
      <c r="AA22" s="670"/>
      <c r="AB22" s="670"/>
      <c r="AC22" s="670"/>
      <c r="AD22" s="670"/>
      <c r="AE22" s="670"/>
      <c r="AF22" s="670"/>
      <c r="AG22" s="670"/>
      <c r="AH22" s="670"/>
      <c r="AI22" s="670"/>
      <c r="AJ22" s="671"/>
      <c r="AL22" s="259"/>
    </row>
    <row r="23" spans="1:38" x14ac:dyDescent="0.3">
      <c r="A23" s="36"/>
      <c r="B23" s="669"/>
      <c r="C23" s="670"/>
      <c r="D23" s="670"/>
      <c r="E23" s="670"/>
      <c r="F23" s="671"/>
      <c r="H23" s="669"/>
      <c r="I23" s="670"/>
      <c r="J23" s="670"/>
      <c r="K23" s="670"/>
      <c r="L23" s="670"/>
      <c r="M23" s="670"/>
      <c r="N23" s="670"/>
      <c r="O23" s="670"/>
      <c r="P23" s="670"/>
      <c r="Q23" s="670"/>
      <c r="R23" s="670"/>
      <c r="S23" s="670"/>
      <c r="T23" s="670"/>
      <c r="U23" s="671"/>
      <c r="W23" s="669"/>
      <c r="X23" s="670"/>
      <c r="Y23" s="670"/>
      <c r="Z23" s="670"/>
      <c r="AA23" s="670"/>
      <c r="AB23" s="670"/>
      <c r="AC23" s="670"/>
      <c r="AD23" s="670"/>
      <c r="AE23" s="670"/>
      <c r="AF23" s="670"/>
      <c r="AG23" s="670"/>
      <c r="AH23" s="670"/>
      <c r="AI23" s="670"/>
      <c r="AJ23" s="671"/>
      <c r="AL23" s="259"/>
    </row>
    <row r="24" spans="1:38" x14ac:dyDescent="0.3">
      <c r="A24" s="36"/>
      <c r="B24" s="669"/>
      <c r="C24" s="670"/>
      <c r="D24" s="670"/>
      <c r="E24" s="670"/>
      <c r="F24" s="671"/>
      <c r="H24" s="669"/>
      <c r="I24" s="670"/>
      <c r="J24" s="670"/>
      <c r="K24" s="670"/>
      <c r="L24" s="670"/>
      <c r="M24" s="670"/>
      <c r="N24" s="670"/>
      <c r="O24" s="670"/>
      <c r="P24" s="670"/>
      <c r="Q24" s="670"/>
      <c r="R24" s="670"/>
      <c r="S24" s="670"/>
      <c r="T24" s="670"/>
      <c r="U24" s="671"/>
      <c r="W24" s="669"/>
      <c r="X24" s="670"/>
      <c r="Y24" s="670"/>
      <c r="Z24" s="670"/>
      <c r="AA24" s="670"/>
      <c r="AB24" s="670"/>
      <c r="AC24" s="670"/>
      <c r="AD24" s="670"/>
      <c r="AE24" s="670"/>
      <c r="AF24" s="670"/>
      <c r="AG24" s="670"/>
      <c r="AH24" s="670"/>
      <c r="AI24" s="670"/>
      <c r="AJ24" s="671"/>
      <c r="AL24" s="259"/>
    </row>
    <row r="25" spans="1:38" x14ac:dyDescent="0.3">
      <c r="A25" s="36"/>
      <c r="B25" s="669"/>
      <c r="C25" s="670"/>
      <c r="D25" s="670"/>
      <c r="E25" s="670"/>
      <c r="F25" s="671"/>
      <c r="H25" s="669"/>
      <c r="I25" s="670"/>
      <c r="J25" s="670"/>
      <c r="K25" s="670"/>
      <c r="L25" s="670"/>
      <c r="M25" s="670"/>
      <c r="N25" s="670"/>
      <c r="O25" s="670"/>
      <c r="P25" s="670"/>
      <c r="Q25" s="670"/>
      <c r="R25" s="670"/>
      <c r="S25" s="670"/>
      <c r="T25" s="670"/>
      <c r="U25" s="671"/>
      <c r="W25" s="669"/>
      <c r="X25" s="670"/>
      <c r="Y25" s="670"/>
      <c r="Z25" s="670"/>
      <c r="AA25" s="670"/>
      <c r="AB25" s="670"/>
      <c r="AC25" s="670"/>
      <c r="AD25" s="670"/>
      <c r="AE25" s="670"/>
      <c r="AF25" s="670"/>
      <c r="AG25" s="670"/>
      <c r="AH25" s="670"/>
      <c r="AI25" s="670"/>
      <c r="AJ25" s="671"/>
      <c r="AL25" s="259"/>
    </row>
    <row r="26" spans="1:38" x14ac:dyDescent="0.3">
      <c r="A26" s="36"/>
      <c r="B26" s="669"/>
      <c r="C26" s="670"/>
      <c r="D26" s="670"/>
      <c r="E26" s="670"/>
      <c r="F26" s="671"/>
      <c r="H26" s="669"/>
      <c r="I26" s="670"/>
      <c r="J26" s="670"/>
      <c r="K26" s="670"/>
      <c r="L26" s="670"/>
      <c r="M26" s="670"/>
      <c r="N26" s="670"/>
      <c r="O26" s="670"/>
      <c r="P26" s="670"/>
      <c r="Q26" s="670"/>
      <c r="R26" s="670"/>
      <c r="S26" s="670"/>
      <c r="T26" s="670"/>
      <c r="U26" s="671"/>
      <c r="W26" s="669"/>
      <c r="X26" s="670"/>
      <c r="Y26" s="670"/>
      <c r="Z26" s="670"/>
      <c r="AA26" s="670"/>
      <c r="AB26" s="670"/>
      <c r="AC26" s="670"/>
      <c r="AD26" s="670"/>
      <c r="AE26" s="670"/>
      <c r="AF26" s="670"/>
      <c r="AG26" s="670"/>
      <c r="AH26" s="670"/>
      <c r="AI26" s="670"/>
      <c r="AJ26" s="671"/>
      <c r="AL26" s="259"/>
    </row>
    <row r="27" spans="1:38" x14ac:dyDescent="0.3">
      <c r="A27" s="36"/>
      <c r="B27" s="669"/>
      <c r="C27" s="670"/>
      <c r="D27" s="670"/>
      <c r="E27" s="670"/>
      <c r="F27" s="671"/>
      <c r="H27" s="669"/>
      <c r="I27" s="670"/>
      <c r="J27" s="670"/>
      <c r="K27" s="670"/>
      <c r="L27" s="670"/>
      <c r="M27" s="670"/>
      <c r="N27" s="670"/>
      <c r="O27" s="670"/>
      <c r="P27" s="670"/>
      <c r="Q27" s="670"/>
      <c r="R27" s="670"/>
      <c r="S27" s="670"/>
      <c r="T27" s="670"/>
      <c r="U27" s="671"/>
      <c r="W27" s="669"/>
      <c r="X27" s="670"/>
      <c r="Y27" s="670"/>
      <c r="Z27" s="670"/>
      <c r="AA27" s="670"/>
      <c r="AB27" s="670"/>
      <c r="AC27" s="670"/>
      <c r="AD27" s="670"/>
      <c r="AE27" s="670"/>
      <c r="AF27" s="670"/>
      <c r="AG27" s="670"/>
      <c r="AH27" s="670"/>
      <c r="AI27" s="670"/>
      <c r="AJ27" s="671"/>
      <c r="AL27" s="259"/>
    </row>
    <row r="28" spans="1:38" x14ac:dyDescent="0.3">
      <c r="A28" s="36"/>
      <c r="B28" s="669"/>
      <c r="C28" s="670"/>
      <c r="D28" s="670"/>
      <c r="E28" s="670"/>
      <c r="F28" s="671"/>
      <c r="H28" s="669"/>
      <c r="I28" s="670"/>
      <c r="J28" s="670"/>
      <c r="K28" s="670"/>
      <c r="L28" s="670"/>
      <c r="M28" s="670"/>
      <c r="N28" s="670"/>
      <c r="O28" s="670"/>
      <c r="P28" s="670"/>
      <c r="Q28" s="670"/>
      <c r="R28" s="670"/>
      <c r="S28" s="670"/>
      <c r="T28" s="670"/>
      <c r="U28" s="671"/>
      <c r="W28" s="669"/>
      <c r="X28" s="670"/>
      <c r="Y28" s="670"/>
      <c r="Z28" s="670"/>
      <c r="AA28" s="670"/>
      <c r="AB28" s="670"/>
      <c r="AC28" s="670"/>
      <c r="AD28" s="670"/>
      <c r="AE28" s="670"/>
      <c r="AF28" s="670"/>
      <c r="AG28" s="670"/>
      <c r="AH28" s="670"/>
      <c r="AI28" s="670"/>
      <c r="AJ28" s="671"/>
      <c r="AL28" s="259"/>
    </row>
    <row r="29" spans="1:38" x14ac:dyDescent="0.3">
      <c r="A29" s="36"/>
      <c r="B29" s="669"/>
      <c r="C29" s="670"/>
      <c r="D29" s="670"/>
      <c r="E29" s="670"/>
      <c r="F29" s="671"/>
      <c r="H29" s="669"/>
      <c r="I29" s="670"/>
      <c r="J29" s="670"/>
      <c r="K29" s="670"/>
      <c r="L29" s="670"/>
      <c r="M29" s="670"/>
      <c r="N29" s="670"/>
      <c r="O29" s="670"/>
      <c r="P29" s="670"/>
      <c r="Q29" s="670"/>
      <c r="R29" s="670"/>
      <c r="S29" s="670"/>
      <c r="T29" s="670"/>
      <c r="U29" s="671"/>
      <c r="W29" s="669"/>
      <c r="X29" s="670"/>
      <c r="Y29" s="670"/>
      <c r="Z29" s="670"/>
      <c r="AA29" s="670"/>
      <c r="AB29" s="670"/>
      <c r="AC29" s="670"/>
      <c r="AD29" s="670"/>
      <c r="AE29" s="670"/>
      <c r="AF29" s="670"/>
      <c r="AG29" s="670"/>
      <c r="AH29" s="670"/>
      <c r="AI29" s="670"/>
      <c r="AJ29" s="671"/>
      <c r="AL29" s="259"/>
    </row>
    <row r="30" spans="1:38" x14ac:dyDescent="0.3">
      <c r="A30" s="36"/>
      <c r="B30" s="669"/>
      <c r="C30" s="670"/>
      <c r="D30" s="670"/>
      <c r="E30" s="670"/>
      <c r="F30" s="671"/>
      <c r="H30" s="669"/>
      <c r="I30" s="670"/>
      <c r="J30" s="670"/>
      <c r="K30" s="670"/>
      <c r="L30" s="670"/>
      <c r="M30" s="670"/>
      <c r="N30" s="670"/>
      <c r="O30" s="670"/>
      <c r="P30" s="670"/>
      <c r="Q30" s="670"/>
      <c r="R30" s="670"/>
      <c r="S30" s="670"/>
      <c r="T30" s="670"/>
      <c r="U30" s="671"/>
      <c r="W30" s="669"/>
      <c r="X30" s="670"/>
      <c r="Y30" s="670"/>
      <c r="Z30" s="670"/>
      <c r="AA30" s="670"/>
      <c r="AB30" s="670"/>
      <c r="AC30" s="670"/>
      <c r="AD30" s="670"/>
      <c r="AE30" s="670"/>
      <c r="AF30" s="670"/>
      <c r="AG30" s="670"/>
      <c r="AH30" s="670"/>
      <c r="AI30" s="670"/>
      <c r="AJ30" s="671"/>
      <c r="AL30" s="259"/>
    </row>
    <row r="31" spans="1:38" x14ac:dyDescent="0.3">
      <c r="A31" s="36"/>
      <c r="B31" s="669"/>
      <c r="C31" s="670"/>
      <c r="D31" s="670"/>
      <c r="E31" s="670"/>
      <c r="F31" s="671"/>
      <c r="H31" s="669"/>
      <c r="I31" s="670"/>
      <c r="J31" s="670"/>
      <c r="K31" s="670"/>
      <c r="L31" s="670"/>
      <c r="M31" s="670"/>
      <c r="N31" s="670"/>
      <c r="O31" s="670"/>
      <c r="P31" s="670"/>
      <c r="Q31" s="670"/>
      <c r="R31" s="670"/>
      <c r="S31" s="670"/>
      <c r="T31" s="670"/>
      <c r="U31" s="671"/>
      <c r="W31" s="669"/>
      <c r="X31" s="670"/>
      <c r="Y31" s="670"/>
      <c r="Z31" s="670"/>
      <c r="AA31" s="670"/>
      <c r="AB31" s="670"/>
      <c r="AC31" s="670"/>
      <c r="AD31" s="670"/>
      <c r="AE31" s="670"/>
      <c r="AF31" s="670"/>
      <c r="AG31" s="670"/>
      <c r="AH31" s="670"/>
      <c r="AI31" s="670"/>
      <c r="AJ31" s="671"/>
      <c r="AL31" s="259"/>
    </row>
    <row r="32" spans="1:38" x14ac:dyDescent="0.3">
      <c r="A32" s="36"/>
      <c r="B32" s="669"/>
      <c r="C32" s="670"/>
      <c r="D32" s="670"/>
      <c r="E32" s="670"/>
      <c r="F32" s="671"/>
      <c r="H32" s="669"/>
      <c r="I32" s="670"/>
      <c r="J32" s="670"/>
      <c r="K32" s="670"/>
      <c r="L32" s="670"/>
      <c r="M32" s="670"/>
      <c r="N32" s="670"/>
      <c r="O32" s="670"/>
      <c r="P32" s="670"/>
      <c r="Q32" s="670"/>
      <c r="R32" s="670"/>
      <c r="S32" s="670"/>
      <c r="T32" s="670"/>
      <c r="U32" s="671"/>
      <c r="W32" s="669"/>
      <c r="X32" s="670"/>
      <c r="Y32" s="670"/>
      <c r="Z32" s="670"/>
      <c r="AA32" s="670"/>
      <c r="AB32" s="670"/>
      <c r="AC32" s="670"/>
      <c r="AD32" s="670"/>
      <c r="AE32" s="670"/>
      <c r="AF32" s="670"/>
      <c r="AG32" s="670"/>
      <c r="AH32" s="670"/>
      <c r="AI32" s="670"/>
      <c r="AJ32" s="671"/>
      <c r="AL32" s="259"/>
    </row>
    <row r="33" spans="1:38" x14ac:dyDescent="0.3">
      <c r="A33" s="36"/>
      <c r="B33" s="669"/>
      <c r="C33" s="670"/>
      <c r="D33" s="670"/>
      <c r="E33" s="670"/>
      <c r="F33" s="671"/>
      <c r="H33" s="669"/>
      <c r="I33" s="670"/>
      <c r="J33" s="670"/>
      <c r="K33" s="670"/>
      <c r="L33" s="670"/>
      <c r="M33" s="670"/>
      <c r="N33" s="670"/>
      <c r="O33" s="670"/>
      <c r="P33" s="670"/>
      <c r="Q33" s="670"/>
      <c r="R33" s="670"/>
      <c r="S33" s="670"/>
      <c r="T33" s="670"/>
      <c r="U33" s="671"/>
      <c r="W33" s="669"/>
      <c r="X33" s="670"/>
      <c r="Y33" s="670"/>
      <c r="Z33" s="670"/>
      <c r="AA33" s="670"/>
      <c r="AB33" s="670"/>
      <c r="AC33" s="670"/>
      <c r="AD33" s="670"/>
      <c r="AE33" s="670"/>
      <c r="AF33" s="670"/>
      <c r="AG33" s="670"/>
      <c r="AH33" s="670"/>
      <c r="AI33" s="670"/>
      <c r="AJ33" s="671"/>
      <c r="AL33" s="259"/>
    </row>
    <row r="34" spans="1:38" x14ac:dyDescent="0.3">
      <c r="A34" s="36"/>
      <c r="B34" s="669"/>
      <c r="C34" s="670"/>
      <c r="D34" s="670"/>
      <c r="E34" s="670"/>
      <c r="F34" s="671"/>
      <c r="H34" s="669"/>
      <c r="I34" s="670"/>
      <c r="J34" s="670"/>
      <c r="K34" s="670"/>
      <c r="L34" s="670"/>
      <c r="M34" s="670"/>
      <c r="N34" s="670"/>
      <c r="O34" s="670"/>
      <c r="P34" s="670"/>
      <c r="Q34" s="670"/>
      <c r="R34" s="670"/>
      <c r="S34" s="670"/>
      <c r="T34" s="670"/>
      <c r="U34" s="671"/>
      <c r="W34" s="669"/>
      <c r="X34" s="670"/>
      <c r="Y34" s="670"/>
      <c r="Z34" s="670"/>
      <c r="AA34" s="670"/>
      <c r="AB34" s="670"/>
      <c r="AC34" s="670"/>
      <c r="AD34" s="670"/>
      <c r="AE34" s="670"/>
      <c r="AF34" s="670"/>
      <c r="AG34" s="670"/>
      <c r="AH34" s="670"/>
      <c r="AI34" s="670"/>
      <c r="AJ34" s="671"/>
      <c r="AL34" s="259"/>
    </row>
    <row r="35" spans="1:38" x14ac:dyDescent="0.3">
      <c r="A35" s="36"/>
      <c r="B35" s="669"/>
      <c r="C35" s="670"/>
      <c r="D35" s="670"/>
      <c r="E35" s="670"/>
      <c r="F35" s="671"/>
      <c r="H35" s="669"/>
      <c r="I35" s="670"/>
      <c r="J35" s="670"/>
      <c r="K35" s="670"/>
      <c r="L35" s="670"/>
      <c r="M35" s="670"/>
      <c r="N35" s="670"/>
      <c r="O35" s="670"/>
      <c r="P35" s="670"/>
      <c r="Q35" s="670"/>
      <c r="R35" s="670"/>
      <c r="S35" s="670"/>
      <c r="T35" s="670"/>
      <c r="U35" s="671"/>
      <c r="W35" s="669"/>
      <c r="X35" s="670"/>
      <c r="Y35" s="670"/>
      <c r="Z35" s="670"/>
      <c r="AA35" s="670"/>
      <c r="AB35" s="670"/>
      <c r="AC35" s="670"/>
      <c r="AD35" s="670"/>
      <c r="AE35" s="670"/>
      <c r="AF35" s="670"/>
      <c r="AG35" s="670"/>
      <c r="AH35" s="670"/>
      <c r="AI35" s="670"/>
      <c r="AJ35" s="671"/>
      <c r="AL35" s="259"/>
    </row>
    <row r="36" spans="1:38" x14ac:dyDescent="0.3">
      <c r="A36" s="36"/>
      <c r="B36" s="669"/>
      <c r="C36" s="670"/>
      <c r="D36" s="670"/>
      <c r="E36" s="670"/>
      <c r="F36" s="671"/>
      <c r="H36" s="669"/>
      <c r="I36" s="670"/>
      <c r="J36" s="670"/>
      <c r="K36" s="670"/>
      <c r="L36" s="670"/>
      <c r="M36" s="670"/>
      <c r="N36" s="670"/>
      <c r="O36" s="670"/>
      <c r="P36" s="670"/>
      <c r="Q36" s="670"/>
      <c r="R36" s="670"/>
      <c r="S36" s="670"/>
      <c r="T36" s="670"/>
      <c r="U36" s="671"/>
      <c r="W36" s="669"/>
      <c r="X36" s="670"/>
      <c r="Y36" s="670"/>
      <c r="Z36" s="670"/>
      <c r="AA36" s="670"/>
      <c r="AB36" s="670"/>
      <c r="AC36" s="670"/>
      <c r="AD36" s="670"/>
      <c r="AE36" s="670"/>
      <c r="AF36" s="670"/>
      <c r="AG36" s="670"/>
      <c r="AH36" s="670"/>
      <c r="AI36" s="670"/>
      <c r="AJ36" s="671"/>
      <c r="AL36" s="259"/>
    </row>
    <row r="37" spans="1:38" x14ac:dyDescent="0.3">
      <c r="A37" s="36"/>
      <c r="B37" s="669"/>
      <c r="C37" s="670"/>
      <c r="D37" s="670"/>
      <c r="E37" s="670"/>
      <c r="F37" s="671"/>
      <c r="H37" s="669"/>
      <c r="I37" s="670"/>
      <c r="J37" s="670"/>
      <c r="K37" s="670"/>
      <c r="L37" s="670"/>
      <c r="M37" s="670"/>
      <c r="N37" s="670"/>
      <c r="O37" s="670"/>
      <c r="P37" s="670"/>
      <c r="Q37" s="670"/>
      <c r="R37" s="670"/>
      <c r="S37" s="670"/>
      <c r="T37" s="670"/>
      <c r="U37" s="671"/>
      <c r="W37" s="669"/>
      <c r="X37" s="670"/>
      <c r="Y37" s="670"/>
      <c r="Z37" s="670"/>
      <c r="AA37" s="670"/>
      <c r="AB37" s="670"/>
      <c r="AC37" s="670"/>
      <c r="AD37" s="670"/>
      <c r="AE37" s="670"/>
      <c r="AF37" s="670"/>
      <c r="AG37" s="670"/>
      <c r="AH37" s="670"/>
      <c r="AI37" s="670"/>
      <c r="AJ37" s="671"/>
      <c r="AL37" s="259"/>
    </row>
    <row r="38" spans="1:38" x14ac:dyDescent="0.3">
      <c r="A38" s="36"/>
      <c r="B38" s="669"/>
      <c r="C38" s="670"/>
      <c r="D38" s="670"/>
      <c r="E38" s="670"/>
      <c r="F38" s="671"/>
      <c r="H38" s="669"/>
      <c r="I38" s="670"/>
      <c r="J38" s="670"/>
      <c r="K38" s="670"/>
      <c r="L38" s="670"/>
      <c r="M38" s="670"/>
      <c r="N38" s="670"/>
      <c r="O38" s="670"/>
      <c r="P38" s="670"/>
      <c r="Q38" s="670"/>
      <c r="R38" s="670"/>
      <c r="S38" s="670"/>
      <c r="T38" s="670"/>
      <c r="U38" s="671"/>
      <c r="W38" s="669"/>
      <c r="X38" s="670"/>
      <c r="Y38" s="670"/>
      <c r="Z38" s="670"/>
      <c r="AA38" s="670"/>
      <c r="AB38" s="670"/>
      <c r="AC38" s="670"/>
      <c r="AD38" s="670"/>
      <c r="AE38" s="670"/>
      <c r="AF38" s="670"/>
      <c r="AG38" s="670"/>
      <c r="AH38" s="670"/>
      <c r="AI38" s="670"/>
      <c r="AJ38" s="671"/>
      <c r="AL38" s="259"/>
    </row>
    <row r="39" spans="1:38" x14ac:dyDescent="0.3">
      <c r="A39" s="36"/>
      <c r="B39" s="669"/>
      <c r="C39" s="670"/>
      <c r="D39" s="670"/>
      <c r="E39" s="670"/>
      <c r="F39" s="671"/>
      <c r="H39" s="669"/>
      <c r="I39" s="670"/>
      <c r="J39" s="670"/>
      <c r="K39" s="670"/>
      <c r="L39" s="670"/>
      <c r="M39" s="670"/>
      <c r="N39" s="670"/>
      <c r="O39" s="670"/>
      <c r="P39" s="670"/>
      <c r="Q39" s="670"/>
      <c r="R39" s="670"/>
      <c r="S39" s="670"/>
      <c r="T39" s="670"/>
      <c r="U39" s="671"/>
      <c r="W39" s="669"/>
      <c r="X39" s="670"/>
      <c r="Y39" s="670"/>
      <c r="Z39" s="670"/>
      <c r="AA39" s="670"/>
      <c r="AB39" s="670"/>
      <c r="AC39" s="670"/>
      <c r="AD39" s="670"/>
      <c r="AE39" s="670"/>
      <c r="AF39" s="670"/>
      <c r="AG39" s="670"/>
      <c r="AH39" s="670"/>
      <c r="AI39" s="670"/>
      <c r="AJ39" s="671"/>
      <c r="AL39" s="259"/>
    </row>
    <row r="40" spans="1:38" x14ac:dyDescent="0.3">
      <c r="A40" s="36"/>
      <c r="B40" s="669"/>
      <c r="C40" s="670"/>
      <c r="D40" s="670"/>
      <c r="E40" s="670"/>
      <c r="F40" s="671"/>
      <c r="H40" s="669"/>
      <c r="I40" s="670"/>
      <c r="J40" s="670"/>
      <c r="K40" s="670"/>
      <c r="L40" s="670"/>
      <c r="M40" s="670"/>
      <c r="N40" s="670"/>
      <c r="O40" s="670"/>
      <c r="P40" s="670"/>
      <c r="Q40" s="670"/>
      <c r="R40" s="670"/>
      <c r="S40" s="670"/>
      <c r="T40" s="670"/>
      <c r="U40" s="671"/>
      <c r="W40" s="669"/>
      <c r="X40" s="670"/>
      <c r="Y40" s="670"/>
      <c r="Z40" s="670"/>
      <c r="AA40" s="670"/>
      <c r="AB40" s="670"/>
      <c r="AC40" s="670"/>
      <c r="AD40" s="670"/>
      <c r="AE40" s="670"/>
      <c r="AF40" s="670"/>
      <c r="AG40" s="670"/>
      <c r="AH40" s="670"/>
      <c r="AI40" s="670"/>
      <c r="AJ40" s="671"/>
      <c r="AL40" s="259"/>
    </row>
    <row r="41" spans="1:38" x14ac:dyDescent="0.3">
      <c r="A41" s="36"/>
      <c r="B41" s="669"/>
      <c r="C41" s="670"/>
      <c r="D41" s="670"/>
      <c r="E41" s="670"/>
      <c r="F41" s="671"/>
      <c r="H41" s="669"/>
      <c r="I41" s="670"/>
      <c r="J41" s="670"/>
      <c r="K41" s="670"/>
      <c r="L41" s="670"/>
      <c r="M41" s="670"/>
      <c r="N41" s="670"/>
      <c r="O41" s="670"/>
      <c r="P41" s="670"/>
      <c r="Q41" s="670"/>
      <c r="R41" s="670"/>
      <c r="S41" s="670"/>
      <c r="T41" s="670"/>
      <c r="U41" s="671"/>
      <c r="W41" s="669"/>
      <c r="X41" s="670"/>
      <c r="Y41" s="670"/>
      <c r="Z41" s="670"/>
      <c r="AA41" s="670"/>
      <c r="AB41" s="670"/>
      <c r="AC41" s="670"/>
      <c r="AD41" s="670"/>
      <c r="AE41" s="670"/>
      <c r="AF41" s="670"/>
      <c r="AG41" s="670"/>
      <c r="AH41" s="670"/>
      <c r="AI41" s="670"/>
      <c r="AJ41" s="671"/>
      <c r="AL41" s="259"/>
    </row>
    <row r="42" spans="1:38" x14ac:dyDescent="0.3">
      <c r="A42" s="36"/>
      <c r="B42" s="669"/>
      <c r="C42" s="670"/>
      <c r="D42" s="670"/>
      <c r="E42" s="670"/>
      <c r="F42" s="671"/>
      <c r="H42" s="669"/>
      <c r="I42" s="670"/>
      <c r="J42" s="670"/>
      <c r="K42" s="670"/>
      <c r="L42" s="670"/>
      <c r="M42" s="670"/>
      <c r="N42" s="670"/>
      <c r="O42" s="670"/>
      <c r="P42" s="670"/>
      <c r="Q42" s="670"/>
      <c r="R42" s="670"/>
      <c r="S42" s="670"/>
      <c r="T42" s="670"/>
      <c r="U42" s="671"/>
      <c r="W42" s="669"/>
      <c r="X42" s="670"/>
      <c r="Y42" s="670"/>
      <c r="Z42" s="670"/>
      <c r="AA42" s="670"/>
      <c r="AB42" s="670"/>
      <c r="AC42" s="670"/>
      <c r="AD42" s="670"/>
      <c r="AE42" s="670"/>
      <c r="AF42" s="670"/>
      <c r="AG42" s="670"/>
      <c r="AH42" s="670"/>
      <c r="AI42" s="670"/>
      <c r="AJ42" s="671"/>
      <c r="AL42" s="259"/>
    </row>
    <row r="43" spans="1:38" x14ac:dyDescent="0.3">
      <c r="A43" s="36"/>
      <c r="B43" s="669"/>
      <c r="C43" s="670"/>
      <c r="D43" s="670"/>
      <c r="E43" s="670"/>
      <c r="F43" s="671"/>
      <c r="H43" s="669"/>
      <c r="I43" s="670"/>
      <c r="J43" s="670"/>
      <c r="K43" s="670"/>
      <c r="L43" s="670"/>
      <c r="M43" s="670"/>
      <c r="N43" s="670"/>
      <c r="O43" s="670"/>
      <c r="P43" s="670"/>
      <c r="Q43" s="670"/>
      <c r="R43" s="670"/>
      <c r="S43" s="670"/>
      <c r="T43" s="670"/>
      <c r="U43" s="671"/>
      <c r="W43" s="669"/>
      <c r="X43" s="670"/>
      <c r="Y43" s="670"/>
      <c r="Z43" s="670"/>
      <c r="AA43" s="670"/>
      <c r="AB43" s="670"/>
      <c r="AC43" s="670"/>
      <c r="AD43" s="670"/>
      <c r="AE43" s="670"/>
      <c r="AF43" s="670"/>
      <c r="AG43" s="670"/>
      <c r="AH43" s="670"/>
      <c r="AI43" s="670"/>
      <c r="AJ43" s="671"/>
      <c r="AL43" s="259"/>
    </row>
    <row r="44" spans="1:38" x14ac:dyDescent="0.3">
      <c r="A44" s="36"/>
      <c r="B44" s="669"/>
      <c r="C44" s="670"/>
      <c r="D44" s="670"/>
      <c r="E44" s="670"/>
      <c r="F44" s="671"/>
      <c r="H44" s="669"/>
      <c r="I44" s="670"/>
      <c r="J44" s="670"/>
      <c r="K44" s="670"/>
      <c r="L44" s="670"/>
      <c r="M44" s="670"/>
      <c r="N44" s="670"/>
      <c r="O44" s="670"/>
      <c r="P44" s="670"/>
      <c r="Q44" s="670"/>
      <c r="R44" s="670"/>
      <c r="S44" s="670"/>
      <c r="T44" s="670"/>
      <c r="U44" s="671"/>
      <c r="W44" s="669"/>
      <c r="X44" s="670"/>
      <c r="Y44" s="670"/>
      <c r="Z44" s="670"/>
      <c r="AA44" s="670"/>
      <c r="AB44" s="670"/>
      <c r="AC44" s="670"/>
      <c r="AD44" s="670"/>
      <c r="AE44" s="670"/>
      <c r="AF44" s="670"/>
      <c r="AG44" s="670"/>
      <c r="AH44" s="670"/>
      <c r="AI44" s="670"/>
      <c r="AJ44" s="671"/>
      <c r="AL44" s="259"/>
    </row>
    <row r="45" spans="1:38" x14ac:dyDescent="0.3">
      <c r="A45" s="36"/>
      <c r="B45" s="669"/>
      <c r="C45" s="670"/>
      <c r="D45" s="670"/>
      <c r="E45" s="670"/>
      <c r="F45" s="671"/>
      <c r="H45" s="669"/>
      <c r="I45" s="670"/>
      <c r="J45" s="670"/>
      <c r="K45" s="670"/>
      <c r="L45" s="670"/>
      <c r="M45" s="670"/>
      <c r="N45" s="670"/>
      <c r="O45" s="670"/>
      <c r="P45" s="670"/>
      <c r="Q45" s="670"/>
      <c r="R45" s="670"/>
      <c r="S45" s="670"/>
      <c r="T45" s="670"/>
      <c r="U45" s="671"/>
      <c r="W45" s="669"/>
      <c r="X45" s="670"/>
      <c r="Y45" s="670"/>
      <c r="Z45" s="670"/>
      <c r="AA45" s="670"/>
      <c r="AB45" s="670"/>
      <c r="AC45" s="670"/>
      <c r="AD45" s="670"/>
      <c r="AE45" s="670"/>
      <c r="AF45" s="670"/>
      <c r="AG45" s="670"/>
      <c r="AH45" s="670"/>
      <c r="AI45" s="670"/>
      <c r="AJ45" s="671"/>
      <c r="AL45" s="259"/>
    </row>
    <row r="46" spans="1:38" x14ac:dyDescent="0.3">
      <c r="A46" s="36"/>
      <c r="B46" s="669"/>
      <c r="C46" s="670"/>
      <c r="D46" s="670"/>
      <c r="E46" s="670"/>
      <c r="F46" s="671"/>
      <c r="H46" s="669"/>
      <c r="I46" s="670"/>
      <c r="J46" s="670"/>
      <c r="K46" s="670"/>
      <c r="L46" s="670"/>
      <c r="M46" s="670"/>
      <c r="N46" s="670"/>
      <c r="O46" s="670"/>
      <c r="P46" s="670"/>
      <c r="Q46" s="670"/>
      <c r="R46" s="670"/>
      <c r="S46" s="670"/>
      <c r="T46" s="670"/>
      <c r="U46" s="671"/>
      <c r="W46" s="669"/>
      <c r="X46" s="670"/>
      <c r="Y46" s="670"/>
      <c r="Z46" s="670"/>
      <c r="AA46" s="670"/>
      <c r="AB46" s="670"/>
      <c r="AC46" s="670"/>
      <c r="AD46" s="670"/>
      <c r="AE46" s="670"/>
      <c r="AF46" s="670"/>
      <c r="AG46" s="670"/>
      <c r="AH46" s="670"/>
      <c r="AI46" s="670"/>
      <c r="AJ46" s="671"/>
      <c r="AL46" s="259"/>
    </row>
    <row r="47" spans="1:38" x14ac:dyDescent="0.3">
      <c r="A47" s="36"/>
      <c r="B47" s="669"/>
      <c r="C47" s="670"/>
      <c r="D47" s="670"/>
      <c r="E47" s="670"/>
      <c r="F47" s="671"/>
      <c r="H47" s="669"/>
      <c r="I47" s="670"/>
      <c r="J47" s="670"/>
      <c r="K47" s="670"/>
      <c r="L47" s="670"/>
      <c r="M47" s="670"/>
      <c r="N47" s="670"/>
      <c r="O47" s="670"/>
      <c r="P47" s="670"/>
      <c r="Q47" s="670"/>
      <c r="R47" s="670"/>
      <c r="S47" s="670"/>
      <c r="T47" s="670"/>
      <c r="U47" s="671"/>
      <c r="W47" s="669"/>
      <c r="X47" s="670"/>
      <c r="Y47" s="670"/>
      <c r="Z47" s="670"/>
      <c r="AA47" s="670"/>
      <c r="AB47" s="670"/>
      <c r="AC47" s="670"/>
      <c r="AD47" s="670"/>
      <c r="AE47" s="670"/>
      <c r="AF47" s="670"/>
      <c r="AG47" s="670"/>
      <c r="AH47" s="670"/>
      <c r="AI47" s="670"/>
      <c r="AJ47" s="671"/>
      <c r="AL47" s="259"/>
    </row>
    <row r="48" spans="1:38" x14ac:dyDescent="0.3">
      <c r="A48" s="36"/>
      <c r="B48" s="669"/>
      <c r="C48" s="670"/>
      <c r="D48" s="670"/>
      <c r="E48" s="670"/>
      <c r="F48" s="671"/>
      <c r="H48" s="669"/>
      <c r="I48" s="670"/>
      <c r="J48" s="670"/>
      <c r="K48" s="670"/>
      <c r="L48" s="670"/>
      <c r="M48" s="670"/>
      <c r="N48" s="670"/>
      <c r="O48" s="670"/>
      <c r="P48" s="670"/>
      <c r="Q48" s="670"/>
      <c r="R48" s="670"/>
      <c r="S48" s="670"/>
      <c r="T48" s="670"/>
      <c r="U48" s="671"/>
      <c r="W48" s="669"/>
      <c r="X48" s="670"/>
      <c r="Y48" s="670"/>
      <c r="Z48" s="670"/>
      <c r="AA48" s="670"/>
      <c r="AB48" s="670"/>
      <c r="AC48" s="670"/>
      <c r="AD48" s="670"/>
      <c r="AE48" s="670"/>
      <c r="AF48" s="670"/>
      <c r="AG48" s="670"/>
      <c r="AH48" s="670"/>
      <c r="AI48" s="670"/>
      <c r="AJ48" s="671"/>
      <c r="AL48" s="259"/>
    </row>
    <row r="49" spans="1:38" x14ac:dyDescent="0.3">
      <c r="A49" s="36"/>
      <c r="B49" s="669"/>
      <c r="C49" s="670"/>
      <c r="D49" s="670"/>
      <c r="E49" s="670"/>
      <c r="F49" s="671"/>
      <c r="H49" s="669"/>
      <c r="I49" s="670"/>
      <c r="J49" s="670"/>
      <c r="K49" s="670"/>
      <c r="L49" s="670"/>
      <c r="M49" s="670"/>
      <c r="N49" s="670"/>
      <c r="O49" s="670"/>
      <c r="P49" s="670"/>
      <c r="Q49" s="670"/>
      <c r="R49" s="670"/>
      <c r="S49" s="670"/>
      <c r="T49" s="670"/>
      <c r="U49" s="671"/>
      <c r="W49" s="669"/>
      <c r="X49" s="670"/>
      <c r="Y49" s="670"/>
      <c r="Z49" s="670"/>
      <c r="AA49" s="670"/>
      <c r="AB49" s="670"/>
      <c r="AC49" s="670"/>
      <c r="AD49" s="670"/>
      <c r="AE49" s="670"/>
      <c r="AF49" s="670"/>
      <c r="AG49" s="670"/>
      <c r="AH49" s="670"/>
      <c r="AI49" s="670"/>
      <c r="AJ49" s="671"/>
      <c r="AL49" s="259"/>
    </row>
    <row r="50" spans="1:38" ht="17.25" thickBot="1" x14ac:dyDescent="0.35">
      <c r="A50" s="36"/>
      <c r="B50" s="672"/>
      <c r="C50" s="673"/>
      <c r="D50" s="673"/>
      <c r="E50" s="673"/>
      <c r="F50" s="674"/>
      <c r="H50" s="672"/>
      <c r="I50" s="673"/>
      <c r="J50" s="673"/>
      <c r="K50" s="673"/>
      <c r="L50" s="673"/>
      <c r="M50" s="673"/>
      <c r="N50" s="673"/>
      <c r="O50" s="673"/>
      <c r="P50" s="673"/>
      <c r="Q50" s="673"/>
      <c r="R50" s="673"/>
      <c r="S50" s="673"/>
      <c r="T50" s="673"/>
      <c r="U50" s="674"/>
      <c r="W50" s="672"/>
      <c r="X50" s="673"/>
      <c r="Y50" s="673"/>
      <c r="Z50" s="673"/>
      <c r="AA50" s="673"/>
      <c r="AB50" s="673"/>
      <c r="AC50" s="673"/>
      <c r="AD50" s="673"/>
      <c r="AE50" s="673"/>
      <c r="AF50" s="673"/>
      <c r="AG50" s="673"/>
      <c r="AH50" s="673"/>
      <c r="AI50" s="673"/>
      <c r="AJ50" s="674"/>
      <c r="AL50" s="259"/>
    </row>
    <row r="51" spans="1:38" ht="17.25" thickBot="1" x14ac:dyDescent="0.35">
      <c r="A51" s="36"/>
      <c r="AL51" s="259"/>
    </row>
    <row r="52" spans="1:38" ht="18" thickBot="1" x14ac:dyDescent="0.35">
      <c r="A52" s="36"/>
      <c r="B52" s="440" t="s">
        <v>245</v>
      </c>
      <c r="C52" s="441"/>
      <c r="D52" s="441"/>
      <c r="E52" s="441"/>
      <c r="F52" s="442"/>
      <c r="H52" s="443" t="s">
        <v>298</v>
      </c>
      <c r="I52" s="444"/>
      <c r="J52" s="444"/>
      <c r="K52" s="444"/>
      <c r="L52" s="444"/>
      <c r="M52" s="444"/>
      <c r="N52" s="444"/>
      <c r="O52" s="444"/>
      <c r="P52" s="444"/>
      <c r="Q52" s="444"/>
      <c r="R52" s="444"/>
      <c r="S52" s="444"/>
      <c r="T52" s="444"/>
      <c r="U52" s="445"/>
      <c r="W52" s="443" t="s">
        <v>300</v>
      </c>
      <c r="X52" s="444"/>
      <c r="Y52" s="444"/>
      <c r="Z52" s="444"/>
      <c r="AA52" s="444"/>
      <c r="AB52" s="444"/>
      <c r="AC52" s="444"/>
      <c r="AD52" s="444"/>
      <c r="AE52" s="444"/>
      <c r="AF52" s="444"/>
      <c r="AG52" s="444"/>
      <c r="AH52" s="444"/>
      <c r="AI52" s="444"/>
      <c r="AJ52" s="445"/>
      <c r="AL52" s="259"/>
    </row>
    <row r="53" spans="1:38" x14ac:dyDescent="0.3">
      <c r="A53" s="36"/>
      <c r="B53" s="669"/>
      <c r="C53" s="670"/>
      <c r="D53" s="670"/>
      <c r="E53" s="670"/>
      <c r="F53" s="671"/>
      <c r="H53" s="666"/>
      <c r="I53" s="667"/>
      <c r="J53" s="667"/>
      <c r="K53" s="667"/>
      <c r="L53" s="667"/>
      <c r="M53" s="667"/>
      <c r="N53" s="667"/>
      <c r="O53" s="667"/>
      <c r="P53" s="667"/>
      <c r="Q53" s="667"/>
      <c r="R53" s="667"/>
      <c r="S53" s="667"/>
      <c r="T53" s="667"/>
      <c r="U53" s="668"/>
      <c r="W53" s="666"/>
      <c r="X53" s="667"/>
      <c r="Y53" s="667"/>
      <c r="Z53" s="667"/>
      <c r="AA53" s="667"/>
      <c r="AB53" s="667"/>
      <c r="AC53" s="667"/>
      <c r="AD53" s="667"/>
      <c r="AE53" s="667"/>
      <c r="AF53" s="667"/>
      <c r="AG53" s="667"/>
      <c r="AH53" s="667"/>
      <c r="AI53" s="667"/>
      <c r="AJ53" s="668"/>
      <c r="AL53" s="259"/>
    </row>
    <row r="54" spans="1:38" x14ac:dyDescent="0.3">
      <c r="A54" s="36"/>
      <c r="B54" s="669"/>
      <c r="C54" s="670"/>
      <c r="D54" s="670"/>
      <c r="E54" s="670"/>
      <c r="F54" s="671"/>
      <c r="H54" s="669"/>
      <c r="I54" s="670"/>
      <c r="J54" s="670"/>
      <c r="K54" s="670"/>
      <c r="L54" s="670"/>
      <c r="M54" s="670"/>
      <c r="N54" s="670"/>
      <c r="O54" s="670"/>
      <c r="P54" s="670"/>
      <c r="Q54" s="670"/>
      <c r="R54" s="670"/>
      <c r="S54" s="670"/>
      <c r="T54" s="670"/>
      <c r="U54" s="671"/>
      <c r="W54" s="669"/>
      <c r="X54" s="670"/>
      <c r="Y54" s="670"/>
      <c r="Z54" s="670"/>
      <c r="AA54" s="670"/>
      <c r="AB54" s="670"/>
      <c r="AC54" s="670"/>
      <c r="AD54" s="670"/>
      <c r="AE54" s="670"/>
      <c r="AF54" s="670"/>
      <c r="AG54" s="670"/>
      <c r="AH54" s="670"/>
      <c r="AI54" s="670"/>
      <c r="AJ54" s="671"/>
      <c r="AL54" s="259"/>
    </row>
    <row r="55" spans="1:38" x14ac:dyDescent="0.3">
      <c r="A55" s="36"/>
      <c r="B55" s="669"/>
      <c r="C55" s="670"/>
      <c r="D55" s="670"/>
      <c r="E55" s="670"/>
      <c r="F55" s="671"/>
      <c r="H55" s="669"/>
      <c r="I55" s="670"/>
      <c r="J55" s="670"/>
      <c r="K55" s="670"/>
      <c r="L55" s="670"/>
      <c r="M55" s="670"/>
      <c r="N55" s="670"/>
      <c r="O55" s="670"/>
      <c r="P55" s="670"/>
      <c r="Q55" s="670"/>
      <c r="R55" s="670"/>
      <c r="S55" s="670"/>
      <c r="T55" s="670"/>
      <c r="U55" s="671"/>
      <c r="W55" s="669"/>
      <c r="X55" s="670"/>
      <c r="Y55" s="670"/>
      <c r="Z55" s="670"/>
      <c r="AA55" s="670"/>
      <c r="AB55" s="670"/>
      <c r="AC55" s="670"/>
      <c r="AD55" s="670"/>
      <c r="AE55" s="670"/>
      <c r="AF55" s="670"/>
      <c r="AG55" s="670"/>
      <c r="AH55" s="670"/>
      <c r="AI55" s="670"/>
      <c r="AJ55" s="671"/>
      <c r="AL55" s="259"/>
    </row>
    <row r="56" spans="1:38" x14ac:dyDescent="0.3">
      <c r="A56" s="36"/>
      <c r="B56" s="669"/>
      <c r="C56" s="670"/>
      <c r="D56" s="670"/>
      <c r="E56" s="670"/>
      <c r="F56" s="671"/>
      <c r="H56" s="669"/>
      <c r="I56" s="670"/>
      <c r="J56" s="670"/>
      <c r="K56" s="670"/>
      <c r="L56" s="670"/>
      <c r="M56" s="670"/>
      <c r="N56" s="670"/>
      <c r="O56" s="670"/>
      <c r="P56" s="670"/>
      <c r="Q56" s="670"/>
      <c r="R56" s="670"/>
      <c r="S56" s="670"/>
      <c r="T56" s="670"/>
      <c r="U56" s="671"/>
      <c r="W56" s="669"/>
      <c r="X56" s="670"/>
      <c r="Y56" s="670"/>
      <c r="Z56" s="670"/>
      <c r="AA56" s="670"/>
      <c r="AB56" s="670"/>
      <c r="AC56" s="670"/>
      <c r="AD56" s="670"/>
      <c r="AE56" s="670"/>
      <c r="AF56" s="670"/>
      <c r="AG56" s="670"/>
      <c r="AH56" s="670"/>
      <c r="AI56" s="670"/>
      <c r="AJ56" s="671"/>
      <c r="AL56" s="259"/>
    </row>
    <row r="57" spans="1:38" x14ac:dyDescent="0.3">
      <c r="A57" s="36"/>
      <c r="B57" s="669"/>
      <c r="C57" s="670"/>
      <c r="D57" s="670"/>
      <c r="E57" s="670"/>
      <c r="F57" s="671"/>
      <c r="H57" s="669"/>
      <c r="I57" s="670"/>
      <c r="J57" s="670"/>
      <c r="K57" s="670"/>
      <c r="L57" s="670"/>
      <c r="M57" s="670"/>
      <c r="N57" s="670"/>
      <c r="O57" s="670"/>
      <c r="P57" s="670"/>
      <c r="Q57" s="670"/>
      <c r="R57" s="670"/>
      <c r="S57" s="670"/>
      <c r="T57" s="670"/>
      <c r="U57" s="671"/>
      <c r="W57" s="669"/>
      <c r="X57" s="670"/>
      <c r="Y57" s="670"/>
      <c r="Z57" s="670"/>
      <c r="AA57" s="670"/>
      <c r="AB57" s="670"/>
      <c r="AC57" s="670"/>
      <c r="AD57" s="670"/>
      <c r="AE57" s="670"/>
      <c r="AF57" s="670"/>
      <c r="AG57" s="670"/>
      <c r="AH57" s="670"/>
      <c r="AI57" s="670"/>
      <c r="AJ57" s="671"/>
      <c r="AL57" s="259"/>
    </row>
    <row r="58" spans="1:38" x14ac:dyDescent="0.3">
      <c r="A58" s="36"/>
      <c r="B58" s="669"/>
      <c r="C58" s="670"/>
      <c r="D58" s="670"/>
      <c r="E58" s="670"/>
      <c r="F58" s="671"/>
      <c r="H58" s="669"/>
      <c r="I58" s="670"/>
      <c r="J58" s="670"/>
      <c r="K58" s="670"/>
      <c r="L58" s="670"/>
      <c r="M58" s="670"/>
      <c r="N58" s="670"/>
      <c r="O58" s="670"/>
      <c r="P58" s="670"/>
      <c r="Q58" s="670"/>
      <c r="R58" s="670"/>
      <c r="S58" s="670"/>
      <c r="T58" s="670"/>
      <c r="U58" s="671"/>
      <c r="W58" s="669"/>
      <c r="X58" s="670"/>
      <c r="Y58" s="670"/>
      <c r="Z58" s="670"/>
      <c r="AA58" s="670"/>
      <c r="AB58" s="670"/>
      <c r="AC58" s="670"/>
      <c r="AD58" s="670"/>
      <c r="AE58" s="670"/>
      <c r="AF58" s="670"/>
      <c r="AG58" s="670"/>
      <c r="AH58" s="670"/>
      <c r="AI58" s="670"/>
      <c r="AJ58" s="671"/>
      <c r="AL58" s="259"/>
    </row>
    <row r="59" spans="1:38" x14ac:dyDescent="0.3">
      <c r="A59" s="36"/>
      <c r="B59" s="669"/>
      <c r="C59" s="670"/>
      <c r="D59" s="670"/>
      <c r="E59" s="670"/>
      <c r="F59" s="671"/>
      <c r="H59" s="669"/>
      <c r="I59" s="670"/>
      <c r="J59" s="670"/>
      <c r="K59" s="670"/>
      <c r="L59" s="670"/>
      <c r="M59" s="670"/>
      <c r="N59" s="670"/>
      <c r="O59" s="670"/>
      <c r="P59" s="670"/>
      <c r="Q59" s="670"/>
      <c r="R59" s="670"/>
      <c r="S59" s="670"/>
      <c r="T59" s="670"/>
      <c r="U59" s="671"/>
      <c r="W59" s="669"/>
      <c r="X59" s="670"/>
      <c r="Y59" s="670"/>
      <c r="Z59" s="670"/>
      <c r="AA59" s="670"/>
      <c r="AB59" s="670"/>
      <c r="AC59" s="670"/>
      <c r="AD59" s="670"/>
      <c r="AE59" s="670"/>
      <c r="AF59" s="670"/>
      <c r="AG59" s="670"/>
      <c r="AH59" s="670"/>
      <c r="AI59" s="670"/>
      <c r="AJ59" s="671"/>
      <c r="AL59" s="259"/>
    </row>
    <row r="60" spans="1:38" x14ac:dyDescent="0.3">
      <c r="A60" s="36"/>
      <c r="B60" s="669"/>
      <c r="C60" s="670"/>
      <c r="D60" s="670"/>
      <c r="E60" s="670"/>
      <c r="F60" s="671"/>
      <c r="H60" s="669"/>
      <c r="I60" s="670"/>
      <c r="J60" s="670"/>
      <c r="K60" s="670"/>
      <c r="L60" s="670"/>
      <c r="M60" s="670"/>
      <c r="N60" s="670"/>
      <c r="O60" s="670"/>
      <c r="P60" s="670"/>
      <c r="Q60" s="670"/>
      <c r="R60" s="670"/>
      <c r="S60" s="670"/>
      <c r="T60" s="670"/>
      <c r="U60" s="671"/>
      <c r="W60" s="669"/>
      <c r="X60" s="670"/>
      <c r="Y60" s="670"/>
      <c r="Z60" s="670"/>
      <c r="AA60" s="670"/>
      <c r="AB60" s="670"/>
      <c r="AC60" s="670"/>
      <c r="AD60" s="670"/>
      <c r="AE60" s="670"/>
      <c r="AF60" s="670"/>
      <c r="AG60" s="670"/>
      <c r="AH60" s="670"/>
      <c r="AI60" s="670"/>
      <c r="AJ60" s="671"/>
      <c r="AL60" s="259"/>
    </row>
    <row r="61" spans="1:38" x14ac:dyDescent="0.3">
      <c r="A61" s="36"/>
      <c r="B61" s="669"/>
      <c r="C61" s="670"/>
      <c r="D61" s="670"/>
      <c r="E61" s="670"/>
      <c r="F61" s="671"/>
      <c r="H61" s="669"/>
      <c r="I61" s="670"/>
      <c r="J61" s="670"/>
      <c r="K61" s="670"/>
      <c r="L61" s="670"/>
      <c r="M61" s="670"/>
      <c r="N61" s="670"/>
      <c r="O61" s="670"/>
      <c r="P61" s="670"/>
      <c r="Q61" s="670"/>
      <c r="R61" s="670"/>
      <c r="S61" s="670"/>
      <c r="T61" s="670"/>
      <c r="U61" s="671"/>
      <c r="W61" s="669"/>
      <c r="X61" s="670"/>
      <c r="Y61" s="670"/>
      <c r="Z61" s="670"/>
      <c r="AA61" s="670"/>
      <c r="AB61" s="670"/>
      <c r="AC61" s="670"/>
      <c r="AD61" s="670"/>
      <c r="AE61" s="670"/>
      <c r="AF61" s="670"/>
      <c r="AG61" s="670"/>
      <c r="AH61" s="670"/>
      <c r="AI61" s="670"/>
      <c r="AJ61" s="671"/>
      <c r="AL61" s="259"/>
    </row>
    <row r="62" spans="1:38" x14ac:dyDescent="0.3">
      <c r="A62" s="36"/>
      <c r="B62" s="669"/>
      <c r="C62" s="670"/>
      <c r="D62" s="670"/>
      <c r="E62" s="670"/>
      <c r="F62" s="671"/>
      <c r="H62" s="669"/>
      <c r="I62" s="670"/>
      <c r="J62" s="670"/>
      <c r="K62" s="670"/>
      <c r="L62" s="670"/>
      <c r="M62" s="670"/>
      <c r="N62" s="670"/>
      <c r="O62" s="670"/>
      <c r="P62" s="670"/>
      <c r="Q62" s="670"/>
      <c r="R62" s="670"/>
      <c r="S62" s="670"/>
      <c r="T62" s="670"/>
      <c r="U62" s="671"/>
      <c r="W62" s="669"/>
      <c r="X62" s="670"/>
      <c r="Y62" s="670"/>
      <c r="Z62" s="670"/>
      <c r="AA62" s="670"/>
      <c r="AB62" s="670"/>
      <c r="AC62" s="670"/>
      <c r="AD62" s="670"/>
      <c r="AE62" s="670"/>
      <c r="AF62" s="670"/>
      <c r="AG62" s="670"/>
      <c r="AH62" s="670"/>
      <c r="AI62" s="670"/>
      <c r="AJ62" s="671"/>
      <c r="AL62" s="259"/>
    </row>
    <row r="63" spans="1:38" x14ac:dyDescent="0.3">
      <c r="A63" s="36"/>
      <c r="B63" s="669"/>
      <c r="C63" s="670"/>
      <c r="D63" s="670"/>
      <c r="E63" s="670"/>
      <c r="F63" s="671"/>
      <c r="H63" s="669"/>
      <c r="I63" s="670"/>
      <c r="J63" s="670"/>
      <c r="K63" s="670"/>
      <c r="L63" s="670"/>
      <c r="M63" s="670"/>
      <c r="N63" s="670"/>
      <c r="O63" s="670"/>
      <c r="P63" s="670"/>
      <c r="Q63" s="670"/>
      <c r="R63" s="670"/>
      <c r="S63" s="670"/>
      <c r="T63" s="670"/>
      <c r="U63" s="671"/>
      <c r="W63" s="669"/>
      <c r="X63" s="670"/>
      <c r="Y63" s="670"/>
      <c r="Z63" s="670"/>
      <c r="AA63" s="670"/>
      <c r="AB63" s="670"/>
      <c r="AC63" s="670"/>
      <c r="AD63" s="670"/>
      <c r="AE63" s="670"/>
      <c r="AF63" s="670"/>
      <c r="AG63" s="670"/>
      <c r="AH63" s="670"/>
      <c r="AI63" s="670"/>
      <c r="AJ63" s="671"/>
      <c r="AL63" s="259"/>
    </row>
    <row r="64" spans="1:38" x14ac:dyDescent="0.3">
      <c r="A64" s="36"/>
      <c r="B64" s="669"/>
      <c r="C64" s="670"/>
      <c r="D64" s="670"/>
      <c r="E64" s="670"/>
      <c r="F64" s="671"/>
      <c r="H64" s="669"/>
      <c r="I64" s="670"/>
      <c r="J64" s="670"/>
      <c r="K64" s="670"/>
      <c r="L64" s="670"/>
      <c r="M64" s="670"/>
      <c r="N64" s="670"/>
      <c r="O64" s="670"/>
      <c r="P64" s="670"/>
      <c r="Q64" s="670"/>
      <c r="R64" s="670"/>
      <c r="S64" s="670"/>
      <c r="T64" s="670"/>
      <c r="U64" s="671"/>
      <c r="W64" s="669"/>
      <c r="X64" s="670"/>
      <c r="Y64" s="670"/>
      <c r="Z64" s="670"/>
      <c r="AA64" s="670"/>
      <c r="AB64" s="670"/>
      <c r="AC64" s="670"/>
      <c r="AD64" s="670"/>
      <c r="AE64" s="670"/>
      <c r="AF64" s="670"/>
      <c r="AG64" s="670"/>
      <c r="AH64" s="670"/>
      <c r="AI64" s="670"/>
      <c r="AJ64" s="671"/>
      <c r="AL64" s="259"/>
    </row>
    <row r="65" spans="1:38" x14ac:dyDescent="0.3">
      <c r="A65" s="36"/>
      <c r="B65" s="669"/>
      <c r="C65" s="670"/>
      <c r="D65" s="670"/>
      <c r="E65" s="670"/>
      <c r="F65" s="671"/>
      <c r="H65" s="669"/>
      <c r="I65" s="670"/>
      <c r="J65" s="670"/>
      <c r="K65" s="670"/>
      <c r="L65" s="670"/>
      <c r="M65" s="670"/>
      <c r="N65" s="670"/>
      <c r="O65" s="670"/>
      <c r="P65" s="670"/>
      <c r="Q65" s="670"/>
      <c r="R65" s="670"/>
      <c r="S65" s="670"/>
      <c r="T65" s="670"/>
      <c r="U65" s="671"/>
      <c r="W65" s="669"/>
      <c r="X65" s="670"/>
      <c r="Y65" s="670"/>
      <c r="Z65" s="670"/>
      <c r="AA65" s="670"/>
      <c r="AB65" s="670"/>
      <c r="AC65" s="670"/>
      <c r="AD65" s="670"/>
      <c r="AE65" s="670"/>
      <c r="AF65" s="670"/>
      <c r="AG65" s="670"/>
      <c r="AH65" s="670"/>
      <c r="AI65" s="670"/>
      <c r="AJ65" s="671"/>
      <c r="AL65" s="259"/>
    </row>
    <row r="66" spans="1:38" x14ac:dyDescent="0.3">
      <c r="A66" s="36"/>
      <c r="B66" s="669"/>
      <c r="C66" s="670"/>
      <c r="D66" s="670"/>
      <c r="E66" s="670"/>
      <c r="F66" s="671"/>
      <c r="H66" s="669"/>
      <c r="I66" s="670"/>
      <c r="J66" s="670"/>
      <c r="K66" s="670"/>
      <c r="L66" s="670"/>
      <c r="M66" s="670"/>
      <c r="N66" s="670"/>
      <c r="O66" s="670"/>
      <c r="P66" s="670"/>
      <c r="Q66" s="670"/>
      <c r="R66" s="670"/>
      <c r="S66" s="670"/>
      <c r="T66" s="670"/>
      <c r="U66" s="671"/>
      <c r="W66" s="669"/>
      <c r="X66" s="670"/>
      <c r="Y66" s="670"/>
      <c r="Z66" s="670"/>
      <c r="AA66" s="670"/>
      <c r="AB66" s="670"/>
      <c r="AC66" s="670"/>
      <c r="AD66" s="670"/>
      <c r="AE66" s="670"/>
      <c r="AF66" s="670"/>
      <c r="AG66" s="670"/>
      <c r="AH66" s="670"/>
      <c r="AI66" s="670"/>
      <c r="AJ66" s="671"/>
      <c r="AL66" s="259"/>
    </row>
    <row r="67" spans="1:38" x14ac:dyDescent="0.3">
      <c r="A67" s="36"/>
      <c r="B67" s="669"/>
      <c r="C67" s="670"/>
      <c r="D67" s="670"/>
      <c r="E67" s="670"/>
      <c r="F67" s="671"/>
      <c r="H67" s="669"/>
      <c r="I67" s="670"/>
      <c r="J67" s="670"/>
      <c r="K67" s="670"/>
      <c r="L67" s="670"/>
      <c r="M67" s="670"/>
      <c r="N67" s="670"/>
      <c r="O67" s="670"/>
      <c r="P67" s="670"/>
      <c r="Q67" s="670"/>
      <c r="R67" s="670"/>
      <c r="S67" s="670"/>
      <c r="T67" s="670"/>
      <c r="U67" s="671"/>
      <c r="W67" s="669"/>
      <c r="X67" s="670"/>
      <c r="Y67" s="670"/>
      <c r="Z67" s="670"/>
      <c r="AA67" s="670"/>
      <c r="AB67" s="670"/>
      <c r="AC67" s="670"/>
      <c r="AD67" s="670"/>
      <c r="AE67" s="670"/>
      <c r="AF67" s="670"/>
      <c r="AG67" s="670"/>
      <c r="AH67" s="670"/>
      <c r="AI67" s="670"/>
      <c r="AJ67" s="671"/>
      <c r="AL67" s="259"/>
    </row>
    <row r="68" spans="1:38" x14ac:dyDescent="0.3">
      <c r="A68" s="36"/>
      <c r="B68" s="669"/>
      <c r="C68" s="670"/>
      <c r="D68" s="670"/>
      <c r="E68" s="670"/>
      <c r="F68" s="671"/>
      <c r="H68" s="669"/>
      <c r="I68" s="670"/>
      <c r="J68" s="670"/>
      <c r="K68" s="670"/>
      <c r="L68" s="670"/>
      <c r="M68" s="670"/>
      <c r="N68" s="670"/>
      <c r="O68" s="670"/>
      <c r="P68" s="670"/>
      <c r="Q68" s="670"/>
      <c r="R68" s="670"/>
      <c r="S68" s="670"/>
      <c r="T68" s="670"/>
      <c r="U68" s="671"/>
      <c r="W68" s="669"/>
      <c r="X68" s="670"/>
      <c r="Y68" s="670"/>
      <c r="Z68" s="670"/>
      <c r="AA68" s="670"/>
      <c r="AB68" s="670"/>
      <c r="AC68" s="670"/>
      <c r="AD68" s="670"/>
      <c r="AE68" s="670"/>
      <c r="AF68" s="670"/>
      <c r="AG68" s="670"/>
      <c r="AH68" s="670"/>
      <c r="AI68" s="670"/>
      <c r="AJ68" s="671"/>
      <c r="AL68" s="259"/>
    </row>
    <row r="69" spans="1:38" x14ac:dyDescent="0.3">
      <c r="A69" s="36"/>
      <c r="B69" s="669"/>
      <c r="C69" s="670"/>
      <c r="D69" s="670"/>
      <c r="E69" s="670"/>
      <c r="F69" s="671"/>
      <c r="H69" s="669"/>
      <c r="I69" s="670"/>
      <c r="J69" s="670"/>
      <c r="K69" s="670"/>
      <c r="L69" s="670"/>
      <c r="M69" s="670"/>
      <c r="N69" s="670"/>
      <c r="O69" s="670"/>
      <c r="P69" s="670"/>
      <c r="Q69" s="670"/>
      <c r="R69" s="670"/>
      <c r="S69" s="670"/>
      <c r="T69" s="670"/>
      <c r="U69" s="671"/>
      <c r="W69" s="669"/>
      <c r="X69" s="670"/>
      <c r="Y69" s="670"/>
      <c r="Z69" s="670"/>
      <c r="AA69" s="670"/>
      <c r="AB69" s="670"/>
      <c r="AC69" s="670"/>
      <c r="AD69" s="670"/>
      <c r="AE69" s="670"/>
      <c r="AF69" s="670"/>
      <c r="AG69" s="670"/>
      <c r="AH69" s="670"/>
      <c r="AI69" s="670"/>
      <c r="AJ69" s="671"/>
      <c r="AL69" s="259"/>
    </row>
    <row r="70" spans="1:38" x14ac:dyDescent="0.3">
      <c r="A70" s="36"/>
      <c r="B70" s="669"/>
      <c r="C70" s="670"/>
      <c r="D70" s="670"/>
      <c r="E70" s="670"/>
      <c r="F70" s="671"/>
      <c r="H70" s="669"/>
      <c r="I70" s="670"/>
      <c r="J70" s="670"/>
      <c r="K70" s="670"/>
      <c r="L70" s="670"/>
      <c r="M70" s="670"/>
      <c r="N70" s="670"/>
      <c r="O70" s="670"/>
      <c r="P70" s="670"/>
      <c r="Q70" s="670"/>
      <c r="R70" s="670"/>
      <c r="S70" s="670"/>
      <c r="T70" s="670"/>
      <c r="U70" s="671"/>
      <c r="W70" s="669"/>
      <c r="X70" s="670"/>
      <c r="Y70" s="670"/>
      <c r="Z70" s="670"/>
      <c r="AA70" s="670"/>
      <c r="AB70" s="670"/>
      <c r="AC70" s="670"/>
      <c r="AD70" s="670"/>
      <c r="AE70" s="670"/>
      <c r="AF70" s="670"/>
      <c r="AG70" s="670"/>
      <c r="AH70" s="670"/>
      <c r="AI70" s="670"/>
      <c r="AJ70" s="671"/>
      <c r="AL70" s="259"/>
    </row>
    <row r="71" spans="1:38" x14ac:dyDescent="0.3">
      <c r="A71" s="36"/>
      <c r="B71" s="669"/>
      <c r="C71" s="670"/>
      <c r="D71" s="670"/>
      <c r="E71" s="670"/>
      <c r="F71" s="671"/>
      <c r="H71" s="669"/>
      <c r="I71" s="670"/>
      <c r="J71" s="670"/>
      <c r="K71" s="670"/>
      <c r="L71" s="670"/>
      <c r="M71" s="670"/>
      <c r="N71" s="670"/>
      <c r="O71" s="670"/>
      <c r="P71" s="670"/>
      <c r="Q71" s="670"/>
      <c r="R71" s="670"/>
      <c r="S71" s="670"/>
      <c r="T71" s="670"/>
      <c r="U71" s="671"/>
      <c r="W71" s="669"/>
      <c r="X71" s="670"/>
      <c r="Y71" s="670"/>
      <c r="Z71" s="670"/>
      <c r="AA71" s="670"/>
      <c r="AB71" s="670"/>
      <c r="AC71" s="670"/>
      <c r="AD71" s="670"/>
      <c r="AE71" s="670"/>
      <c r="AF71" s="670"/>
      <c r="AG71" s="670"/>
      <c r="AH71" s="670"/>
      <c r="AI71" s="670"/>
      <c r="AJ71" s="671"/>
      <c r="AL71" s="259"/>
    </row>
    <row r="72" spans="1:38" x14ac:dyDescent="0.3">
      <c r="A72" s="36"/>
      <c r="B72" s="669"/>
      <c r="C72" s="670"/>
      <c r="D72" s="670"/>
      <c r="E72" s="670"/>
      <c r="F72" s="671"/>
      <c r="H72" s="669"/>
      <c r="I72" s="670"/>
      <c r="J72" s="670"/>
      <c r="K72" s="670"/>
      <c r="L72" s="670"/>
      <c r="M72" s="670"/>
      <c r="N72" s="670"/>
      <c r="O72" s="670"/>
      <c r="P72" s="670"/>
      <c r="Q72" s="670"/>
      <c r="R72" s="670"/>
      <c r="S72" s="670"/>
      <c r="T72" s="670"/>
      <c r="U72" s="671"/>
      <c r="W72" s="669"/>
      <c r="X72" s="670"/>
      <c r="Y72" s="670"/>
      <c r="Z72" s="670"/>
      <c r="AA72" s="670"/>
      <c r="AB72" s="670"/>
      <c r="AC72" s="670"/>
      <c r="AD72" s="670"/>
      <c r="AE72" s="670"/>
      <c r="AF72" s="670"/>
      <c r="AG72" s="670"/>
      <c r="AH72" s="670"/>
      <c r="AI72" s="670"/>
      <c r="AJ72" s="671"/>
      <c r="AL72" s="259"/>
    </row>
    <row r="73" spans="1:38" x14ac:dyDescent="0.3">
      <c r="A73" s="36"/>
      <c r="B73" s="669"/>
      <c r="C73" s="670"/>
      <c r="D73" s="670"/>
      <c r="E73" s="670"/>
      <c r="F73" s="671"/>
      <c r="H73" s="669"/>
      <c r="I73" s="670"/>
      <c r="J73" s="670"/>
      <c r="K73" s="670"/>
      <c r="L73" s="670"/>
      <c r="M73" s="670"/>
      <c r="N73" s="670"/>
      <c r="O73" s="670"/>
      <c r="P73" s="670"/>
      <c r="Q73" s="670"/>
      <c r="R73" s="670"/>
      <c r="S73" s="670"/>
      <c r="T73" s="670"/>
      <c r="U73" s="671"/>
      <c r="W73" s="669"/>
      <c r="X73" s="670"/>
      <c r="Y73" s="670"/>
      <c r="Z73" s="670"/>
      <c r="AA73" s="670"/>
      <c r="AB73" s="670"/>
      <c r="AC73" s="670"/>
      <c r="AD73" s="670"/>
      <c r="AE73" s="670"/>
      <c r="AF73" s="670"/>
      <c r="AG73" s="670"/>
      <c r="AH73" s="670"/>
      <c r="AI73" s="670"/>
      <c r="AJ73" s="671"/>
      <c r="AL73" s="259"/>
    </row>
    <row r="74" spans="1:38" x14ac:dyDescent="0.3">
      <c r="A74" s="36"/>
      <c r="B74" s="669"/>
      <c r="C74" s="670"/>
      <c r="D74" s="670"/>
      <c r="E74" s="670"/>
      <c r="F74" s="671"/>
      <c r="H74" s="669"/>
      <c r="I74" s="670"/>
      <c r="J74" s="670"/>
      <c r="K74" s="670"/>
      <c r="L74" s="670"/>
      <c r="M74" s="670"/>
      <c r="N74" s="670"/>
      <c r="O74" s="670"/>
      <c r="P74" s="670"/>
      <c r="Q74" s="670"/>
      <c r="R74" s="670"/>
      <c r="S74" s="670"/>
      <c r="T74" s="670"/>
      <c r="U74" s="671"/>
      <c r="W74" s="669"/>
      <c r="X74" s="670"/>
      <c r="Y74" s="670"/>
      <c r="Z74" s="670"/>
      <c r="AA74" s="670"/>
      <c r="AB74" s="670"/>
      <c r="AC74" s="670"/>
      <c r="AD74" s="670"/>
      <c r="AE74" s="670"/>
      <c r="AF74" s="670"/>
      <c r="AG74" s="670"/>
      <c r="AH74" s="670"/>
      <c r="AI74" s="670"/>
      <c r="AJ74" s="671"/>
      <c r="AL74" s="259"/>
    </row>
    <row r="75" spans="1:38" x14ac:dyDescent="0.3">
      <c r="A75" s="36"/>
      <c r="B75" s="669"/>
      <c r="C75" s="670"/>
      <c r="D75" s="670"/>
      <c r="E75" s="670"/>
      <c r="F75" s="671"/>
      <c r="H75" s="669"/>
      <c r="I75" s="670"/>
      <c r="J75" s="670"/>
      <c r="K75" s="670"/>
      <c r="L75" s="670"/>
      <c r="M75" s="670"/>
      <c r="N75" s="670"/>
      <c r="O75" s="670"/>
      <c r="P75" s="670"/>
      <c r="Q75" s="670"/>
      <c r="R75" s="670"/>
      <c r="S75" s="670"/>
      <c r="T75" s="670"/>
      <c r="U75" s="671"/>
      <c r="W75" s="669"/>
      <c r="X75" s="670"/>
      <c r="Y75" s="670"/>
      <c r="Z75" s="670"/>
      <c r="AA75" s="670"/>
      <c r="AB75" s="670"/>
      <c r="AC75" s="670"/>
      <c r="AD75" s="670"/>
      <c r="AE75" s="670"/>
      <c r="AF75" s="670"/>
      <c r="AG75" s="670"/>
      <c r="AH75" s="670"/>
      <c r="AI75" s="670"/>
      <c r="AJ75" s="671"/>
      <c r="AL75" s="259"/>
    </row>
    <row r="76" spans="1:38" x14ac:dyDescent="0.3">
      <c r="A76" s="36"/>
      <c r="B76" s="669"/>
      <c r="C76" s="670"/>
      <c r="D76" s="670"/>
      <c r="E76" s="670"/>
      <c r="F76" s="671"/>
      <c r="H76" s="669"/>
      <c r="I76" s="670"/>
      <c r="J76" s="670"/>
      <c r="K76" s="670"/>
      <c r="L76" s="670"/>
      <c r="M76" s="670"/>
      <c r="N76" s="670"/>
      <c r="O76" s="670"/>
      <c r="P76" s="670"/>
      <c r="Q76" s="670"/>
      <c r="R76" s="670"/>
      <c r="S76" s="670"/>
      <c r="T76" s="670"/>
      <c r="U76" s="671"/>
      <c r="W76" s="669"/>
      <c r="X76" s="670"/>
      <c r="Y76" s="670"/>
      <c r="Z76" s="670"/>
      <c r="AA76" s="670"/>
      <c r="AB76" s="670"/>
      <c r="AC76" s="670"/>
      <c r="AD76" s="670"/>
      <c r="AE76" s="670"/>
      <c r="AF76" s="670"/>
      <c r="AG76" s="670"/>
      <c r="AH76" s="670"/>
      <c r="AI76" s="670"/>
      <c r="AJ76" s="671"/>
      <c r="AL76" s="259"/>
    </row>
    <row r="77" spans="1:38" x14ac:dyDescent="0.3">
      <c r="A77" s="36"/>
      <c r="B77" s="669"/>
      <c r="C77" s="670"/>
      <c r="D77" s="670"/>
      <c r="E77" s="670"/>
      <c r="F77" s="671"/>
      <c r="H77" s="669"/>
      <c r="I77" s="670"/>
      <c r="J77" s="670"/>
      <c r="K77" s="670"/>
      <c r="L77" s="670"/>
      <c r="M77" s="670"/>
      <c r="N77" s="670"/>
      <c r="O77" s="670"/>
      <c r="P77" s="670"/>
      <c r="Q77" s="670"/>
      <c r="R77" s="670"/>
      <c r="S77" s="670"/>
      <c r="T77" s="670"/>
      <c r="U77" s="671"/>
      <c r="W77" s="669"/>
      <c r="X77" s="670"/>
      <c r="Y77" s="670"/>
      <c r="Z77" s="670"/>
      <c r="AA77" s="670"/>
      <c r="AB77" s="670"/>
      <c r="AC77" s="670"/>
      <c r="AD77" s="670"/>
      <c r="AE77" s="670"/>
      <c r="AF77" s="670"/>
      <c r="AG77" s="670"/>
      <c r="AH77" s="670"/>
      <c r="AI77" s="670"/>
      <c r="AJ77" s="671"/>
      <c r="AL77" s="259"/>
    </row>
    <row r="78" spans="1:38" x14ac:dyDescent="0.3">
      <c r="A78" s="36"/>
      <c r="B78" s="669"/>
      <c r="C78" s="670"/>
      <c r="D78" s="670"/>
      <c r="E78" s="670"/>
      <c r="F78" s="671"/>
      <c r="H78" s="669"/>
      <c r="I78" s="670"/>
      <c r="J78" s="670"/>
      <c r="K78" s="670"/>
      <c r="L78" s="670"/>
      <c r="M78" s="670"/>
      <c r="N78" s="670"/>
      <c r="O78" s="670"/>
      <c r="P78" s="670"/>
      <c r="Q78" s="670"/>
      <c r="R78" s="670"/>
      <c r="S78" s="670"/>
      <c r="T78" s="670"/>
      <c r="U78" s="671"/>
      <c r="W78" s="669"/>
      <c r="X78" s="670"/>
      <c r="Y78" s="670"/>
      <c r="Z78" s="670"/>
      <c r="AA78" s="670"/>
      <c r="AB78" s="670"/>
      <c r="AC78" s="670"/>
      <c r="AD78" s="670"/>
      <c r="AE78" s="670"/>
      <c r="AF78" s="670"/>
      <c r="AG78" s="670"/>
      <c r="AH78" s="670"/>
      <c r="AI78" s="670"/>
      <c r="AJ78" s="671"/>
      <c r="AL78" s="259"/>
    </row>
    <row r="79" spans="1:38" x14ac:dyDescent="0.3">
      <c r="A79" s="36"/>
      <c r="B79" s="669"/>
      <c r="C79" s="670"/>
      <c r="D79" s="670"/>
      <c r="E79" s="670"/>
      <c r="F79" s="671"/>
      <c r="H79" s="669"/>
      <c r="I79" s="670"/>
      <c r="J79" s="670"/>
      <c r="K79" s="670"/>
      <c r="L79" s="670"/>
      <c r="M79" s="670"/>
      <c r="N79" s="670"/>
      <c r="O79" s="670"/>
      <c r="P79" s="670"/>
      <c r="Q79" s="670"/>
      <c r="R79" s="670"/>
      <c r="S79" s="670"/>
      <c r="T79" s="670"/>
      <c r="U79" s="671"/>
      <c r="W79" s="669"/>
      <c r="X79" s="670"/>
      <c r="Y79" s="670"/>
      <c r="Z79" s="670"/>
      <c r="AA79" s="670"/>
      <c r="AB79" s="670"/>
      <c r="AC79" s="670"/>
      <c r="AD79" s="670"/>
      <c r="AE79" s="670"/>
      <c r="AF79" s="670"/>
      <c r="AG79" s="670"/>
      <c r="AH79" s="670"/>
      <c r="AI79" s="670"/>
      <c r="AJ79" s="671"/>
      <c r="AL79" s="259"/>
    </row>
    <row r="80" spans="1:38" x14ac:dyDescent="0.3">
      <c r="A80" s="36"/>
      <c r="B80" s="669"/>
      <c r="C80" s="670"/>
      <c r="D80" s="670"/>
      <c r="E80" s="670"/>
      <c r="F80" s="671"/>
      <c r="H80" s="669"/>
      <c r="I80" s="670"/>
      <c r="J80" s="670"/>
      <c r="K80" s="670"/>
      <c r="L80" s="670"/>
      <c r="M80" s="670"/>
      <c r="N80" s="670"/>
      <c r="O80" s="670"/>
      <c r="P80" s="670"/>
      <c r="Q80" s="670"/>
      <c r="R80" s="670"/>
      <c r="S80" s="670"/>
      <c r="T80" s="670"/>
      <c r="U80" s="671"/>
      <c r="W80" s="669"/>
      <c r="X80" s="670"/>
      <c r="Y80" s="670"/>
      <c r="Z80" s="670"/>
      <c r="AA80" s="670"/>
      <c r="AB80" s="670"/>
      <c r="AC80" s="670"/>
      <c r="AD80" s="670"/>
      <c r="AE80" s="670"/>
      <c r="AF80" s="670"/>
      <c r="AG80" s="670"/>
      <c r="AH80" s="670"/>
      <c r="AI80" s="670"/>
      <c r="AJ80" s="671"/>
      <c r="AL80" s="259"/>
    </row>
    <row r="81" spans="1:38" x14ac:dyDescent="0.3">
      <c r="A81" s="36"/>
      <c r="B81" s="669"/>
      <c r="C81" s="670"/>
      <c r="D81" s="670"/>
      <c r="E81" s="670"/>
      <c r="F81" s="671"/>
      <c r="H81" s="669"/>
      <c r="I81" s="670"/>
      <c r="J81" s="670"/>
      <c r="K81" s="670"/>
      <c r="L81" s="670"/>
      <c r="M81" s="670"/>
      <c r="N81" s="670"/>
      <c r="O81" s="670"/>
      <c r="P81" s="670"/>
      <c r="Q81" s="670"/>
      <c r="R81" s="670"/>
      <c r="S81" s="670"/>
      <c r="T81" s="670"/>
      <c r="U81" s="671"/>
      <c r="W81" s="669"/>
      <c r="X81" s="670"/>
      <c r="Y81" s="670"/>
      <c r="Z81" s="670"/>
      <c r="AA81" s="670"/>
      <c r="AB81" s="670"/>
      <c r="AC81" s="670"/>
      <c r="AD81" s="670"/>
      <c r="AE81" s="670"/>
      <c r="AF81" s="670"/>
      <c r="AG81" s="670"/>
      <c r="AH81" s="670"/>
      <c r="AI81" s="670"/>
      <c r="AJ81" s="671"/>
      <c r="AL81" s="259"/>
    </row>
    <row r="82" spans="1:38" x14ac:dyDescent="0.3">
      <c r="A82" s="36"/>
      <c r="B82" s="669"/>
      <c r="C82" s="670"/>
      <c r="D82" s="670"/>
      <c r="E82" s="670"/>
      <c r="F82" s="671"/>
      <c r="H82" s="669"/>
      <c r="I82" s="670"/>
      <c r="J82" s="670"/>
      <c r="K82" s="670"/>
      <c r="L82" s="670"/>
      <c r="M82" s="670"/>
      <c r="N82" s="670"/>
      <c r="O82" s="670"/>
      <c r="P82" s="670"/>
      <c r="Q82" s="670"/>
      <c r="R82" s="670"/>
      <c r="S82" s="670"/>
      <c r="T82" s="670"/>
      <c r="U82" s="671"/>
      <c r="W82" s="669"/>
      <c r="X82" s="670"/>
      <c r="Y82" s="670"/>
      <c r="Z82" s="670"/>
      <c r="AA82" s="670"/>
      <c r="AB82" s="670"/>
      <c r="AC82" s="670"/>
      <c r="AD82" s="670"/>
      <c r="AE82" s="670"/>
      <c r="AF82" s="670"/>
      <c r="AG82" s="670"/>
      <c r="AH82" s="670"/>
      <c r="AI82" s="670"/>
      <c r="AJ82" s="671"/>
      <c r="AL82" s="259"/>
    </row>
    <row r="83" spans="1:38" x14ac:dyDescent="0.3">
      <c r="A83" s="36"/>
      <c r="B83" s="669"/>
      <c r="C83" s="670"/>
      <c r="D83" s="670"/>
      <c r="E83" s="670"/>
      <c r="F83" s="671"/>
      <c r="H83" s="669"/>
      <c r="I83" s="670"/>
      <c r="J83" s="670"/>
      <c r="K83" s="670"/>
      <c r="L83" s="670"/>
      <c r="M83" s="670"/>
      <c r="N83" s="670"/>
      <c r="O83" s="670"/>
      <c r="P83" s="670"/>
      <c r="Q83" s="670"/>
      <c r="R83" s="670"/>
      <c r="S83" s="670"/>
      <c r="T83" s="670"/>
      <c r="U83" s="671"/>
      <c r="W83" s="669"/>
      <c r="X83" s="670"/>
      <c r="Y83" s="670"/>
      <c r="Z83" s="670"/>
      <c r="AA83" s="670"/>
      <c r="AB83" s="670"/>
      <c r="AC83" s="670"/>
      <c r="AD83" s="670"/>
      <c r="AE83" s="670"/>
      <c r="AF83" s="670"/>
      <c r="AG83" s="670"/>
      <c r="AH83" s="670"/>
      <c r="AI83" s="670"/>
      <c r="AJ83" s="671"/>
      <c r="AL83" s="259"/>
    </row>
    <row r="84" spans="1:38" ht="16.5" customHeight="1" x14ac:dyDescent="0.3">
      <c r="A84" s="36"/>
      <c r="B84" s="669"/>
      <c r="C84" s="670"/>
      <c r="D84" s="670"/>
      <c r="E84" s="670"/>
      <c r="F84" s="671"/>
      <c r="H84" s="669"/>
      <c r="I84" s="670"/>
      <c r="J84" s="670"/>
      <c r="K84" s="670"/>
      <c r="L84" s="670"/>
      <c r="M84" s="670"/>
      <c r="N84" s="670"/>
      <c r="O84" s="670"/>
      <c r="P84" s="670"/>
      <c r="Q84" s="670"/>
      <c r="R84" s="670"/>
      <c r="S84" s="670"/>
      <c r="T84" s="670"/>
      <c r="U84" s="671"/>
      <c r="W84" s="669"/>
      <c r="X84" s="670"/>
      <c r="Y84" s="670"/>
      <c r="Z84" s="670"/>
      <c r="AA84" s="670"/>
      <c r="AB84" s="670"/>
      <c r="AC84" s="670"/>
      <c r="AD84" s="670"/>
      <c r="AE84" s="670"/>
      <c r="AF84" s="670"/>
      <c r="AG84" s="670"/>
      <c r="AH84" s="670"/>
      <c r="AI84" s="670"/>
      <c r="AJ84" s="671"/>
      <c r="AL84" s="259"/>
    </row>
    <row r="85" spans="1:38" x14ac:dyDescent="0.3">
      <c r="A85" s="36"/>
      <c r="B85" s="669"/>
      <c r="C85" s="670"/>
      <c r="D85" s="670"/>
      <c r="E85" s="670"/>
      <c r="F85" s="671"/>
      <c r="H85" s="669"/>
      <c r="I85" s="670"/>
      <c r="J85" s="670"/>
      <c r="K85" s="670"/>
      <c r="L85" s="670"/>
      <c r="M85" s="670"/>
      <c r="N85" s="670"/>
      <c r="O85" s="670"/>
      <c r="P85" s="670"/>
      <c r="Q85" s="670"/>
      <c r="R85" s="670"/>
      <c r="S85" s="670"/>
      <c r="T85" s="670"/>
      <c r="U85" s="671"/>
      <c r="W85" s="669"/>
      <c r="X85" s="670"/>
      <c r="Y85" s="670"/>
      <c r="Z85" s="670"/>
      <c r="AA85" s="670"/>
      <c r="AB85" s="670"/>
      <c r="AC85" s="670"/>
      <c r="AD85" s="670"/>
      <c r="AE85" s="670"/>
      <c r="AF85" s="670"/>
      <c r="AG85" s="670"/>
      <c r="AH85" s="670"/>
      <c r="AI85" s="670"/>
      <c r="AJ85" s="671"/>
      <c r="AL85" s="259"/>
    </row>
    <row r="86" spans="1:38" x14ac:dyDescent="0.3">
      <c r="A86" s="36"/>
      <c r="B86" s="669"/>
      <c r="C86" s="670"/>
      <c r="D86" s="670"/>
      <c r="E86" s="670"/>
      <c r="F86" s="671"/>
      <c r="H86" s="669"/>
      <c r="I86" s="670"/>
      <c r="J86" s="670"/>
      <c r="K86" s="670"/>
      <c r="L86" s="670"/>
      <c r="M86" s="670"/>
      <c r="N86" s="670"/>
      <c r="O86" s="670"/>
      <c r="P86" s="670"/>
      <c r="Q86" s="670"/>
      <c r="R86" s="670"/>
      <c r="S86" s="670"/>
      <c r="T86" s="670"/>
      <c r="U86" s="671"/>
      <c r="W86" s="669"/>
      <c r="X86" s="670"/>
      <c r="Y86" s="670"/>
      <c r="Z86" s="670"/>
      <c r="AA86" s="670"/>
      <c r="AB86" s="670"/>
      <c r="AC86" s="670"/>
      <c r="AD86" s="670"/>
      <c r="AE86" s="670"/>
      <c r="AF86" s="670"/>
      <c r="AG86" s="670"/>
      <c r="AH86" s="670"/>
      <c r="AI86" s="670"/>
      <c r="AJ86" s="671"/>
      <c r="AL86" s="259"/>
    </row>
    <row r="87" spans="1:38" x14ac:dyDescent="0.3">
      <c r="A87" s="36"/>
      <c r="B87" s="669"/>
      <c r="C87" s="670"/>
      <c r="D87" s="670"/>
      <c r="E87" s="670"/>
      <c r="F87" s="671"/>
      <c r="H87" s="669"/>
      <c r="I87" s="670"/>
      <c r="J87" s="670"/>
      <c r="K87" s="670"/>
      <c r="L87" s="670"/>
      <c r="M87" s="670"/>
      <c r="N87" s="670"/>
      <c r="O87" s="670"/>
      <c r="P87" s="670"/>
      <c r="Q87" s="670"/>
      <c r="R87" s="670"/>
      <c r="S87" s="670"/>
      <c r="T87" s="670"/>
      <c r="U87" s="671"/>
      <c r="W87" s="669"/>
      <c r="X87" s="670"/>
      <c r="Y87" s="670"/>
      <c r="Z87" s="670"/>
      <c r="AA87" s="670"/>
      <c r="AB87" s="670"/>
      <c r="AC87" s="670"/>
      <c r="AD87" s="670"/>
      <c r="AE87" s="670"/>
      <c r="AF87" s="670"/>
      <c r="AG87" s="670"/>
      <c r="AH87" s="670"/>
      <c r="AI87" s="670"/>
      <c r="AJ87" s="671"/>
      <c r="AL87" s="259"/>
    </row>
    <row r="88" spans="1:38" x14ac:dyDescent="0.3">
      <c r="A88" s="36"/>
      <c r="B88" s="669"/>
      <c r="C88" s="670"/>
      <c r="D88" s="670"/>
      <c r="E88" s="670"/>
      <c r="F88" s="671"/>
      <c r="H88" s="669"/>
      <c r="I88" s="670"/>
      <c r="J88" s="670"/>
      <c r="K88" s="670"/>
      <c r="L88" s="670"/>
      <c r="M88" s="670"/>
      <c r="N88" s="670"/>
      <c r="O88" s="670"/>
      <c r="P88" s="670"/>
      <c r="Q88" s="670"/>
      <c r="R88" s="670"/>
      <c r="S88" s="670"/>
      <c r="T88" s="670"/>
      <c r="U88" s="671"/>
      <c r="W88" s="669"/>
      <c r="X88" s="670"/>
      <c r="Y88" s="670"/>
      <c r="Z88" s="670"/>
      <c r="AA88" s="670"/>
      <c r="AB88" s="670"/>
      <c r="AC88" s="670"/>
      <c r="AD88" s="670"/>
      <c r="AE88" s="670"/>
      <c r="AF88" s="670"/>
      <c r="AG88" s="670"/>
      <c r="AH88" s="670"/>
      <c r="AI88" s="670"/>
      <c r="AJ88" s="671"/>
      <c r="AL88" s="259"/>
    </row>
    <row r="89" spans="1:38" x14ac:dyDescent="0.3">
      <c r="A89" s="36"/>
      <c r="B89" s="669"/>
      <c r="C89" s="670"/>
      <c r="D89" s="670"/>
      <c r="E89" s="670"/>
      <c r="F89" s="671"/>
      <c r="H89" s="669"/>
      <c r="I89" s="670"/>
      <c r="J89" s="670"/>
      <c r="K89" s="670"/>
      <c r="L89" s="670"/>
      <c r="M89" s="670"/>
      <c r="N89" s="670"/>
      <c r="O89" s="670"/>
      <c r="P89" s="670"/>
      <c r="Q89" s="670"/>
      <c r="R89" s="670"/>
      <c r="S89" s="670"/>
      <c r="T89" s="670"/>
      <c r="U89" s="671"/>
      <c r="W89" s="669"/>
      <c r="X89" s="670"/>
      <c r="Y89" s="670"/>
      <c r="Z89" s="670"/>
      <c r="AA89" s="670"/>
      <c r="AB89" s="670"/>
      <c r="AC89" s="670"/>
      <c r="AD89" s="670"/>
      <c r="AE89" s="670"/>
      <c r="AF89" s="670"/>
      <c r="AG89" s="670"/>
      <c r="AH89" s="670"/>
      <c r="AI89" s="670"/>
      <c r="AJ89" s="671"/>
      <c r="AL89" s="259"/>
    </row>
    <row r="90" spans="1:38" x14ac:dyDescent="0.3">
      <c r="A90" s="36"/>
      <c r="B90" s="669"/>
      <c r="C90" s="670"/>
      <c r="D90" s="670"/>
      <c r="E90" s="670"/>
      <c r="F90" s="671"/>
      <c r="H90" s="669"/>
      <c r="I90" s="670"/>
      <c r="J90" s="670"/>
      <c r="K90" s="670"/>
      <c r="L90" s="670"/>
      <c r="M90" s="670"/>
      <c r="N90" s="670"/>
      <c r="O90" s="670"/>
      <c r="P90" s="670"/>
      <c r="Q90" s="670"/>
      <c r="R90" s="670"/>
      <c r="S90" s="670"/>
      <c r="T90" s="670"/>
      <c r="U90" s="671"/>
      <c r="W90" s="669"/>
      <c r="X90" s="670"/>
      <c r="Y90" s="670"/>
      <c r="Z90" s="670"/>
      <c r="AA90" s="670"/>
      <c r="AB90" s="670"/>
      <c r="AC90" s="670"/>
      <c r="AD90" s="670"/>
      <c r="AE90" s="670"/>
      <c r="AF90" s="670"/>
      <c r="AG90" s="670"/>
      <c r="AH90" s="670"/>
      <c r="AI90" s="670"/>
      <c r="AJ90" s="671"/>
      <c r="AL90" s="259"/>
    </row>
    <row r="91" spans="1:38" ht="17.25" thickBot="1" x14ac:dyDescent="0.35">
      <c r="A91" s="36"/>
      <c r="B91" s="672"/>
      <c r="C91" s="673"/>
      <c r="D91" s="673"/>
      <c r="E91" s="673"/>
      <c r="F91" s="674"/>
      <c r="H91" s="672"/>
      <c r="I91" s="673"/>
      <c r="J91" s="673"/>
      <c r="K91" s="673"/>
      <c r="L91" s="673"/>
      <c r="M91" s="673"/>
      <c r="N91" s="673"/>
      <c r="O91" s="673"/>
      <c r="P91" s="673"/>
      <c r="Q91" s="673"/>
      <c r="R91" s="673"/>
      <c r="S91" s="673"/>
      <c r="T91" s="673"/>
      <c r="U91" s="674"/>
      <c r="W91" s="672"/>
      <c r="X91" s="673"/>
      <c r="Y91" s="673"/>
      <c r="Z91" s="673"/>
      <c r="AA91" s="673"/>
      <c r="AB91" s="673"/>
      <c r="AC91" s="673"/>
      <c r="AD91" s="673"/>
      <c r="AE91" s="673"/>
      <c r="AF91" s="673"/>
      <c r="AG91" s="673"/>
      <c r="AH91" s="673"/>
      <c r="AI91" s="673"/>
      <c r="AJ91" s="674"/>
      <c r="AL91" s="259"/>
    </row>
    <row r="92" spans="1:38" ht="17.25" thickBot="1" x14ac:dyDescent="0.35">
      <c r="A92" s="36"/>
      <c r="AL92" s="259"/>
    </row>
    <row r="93" spans="1:38" ht="18" thickBot="1" x14ac:dyDescent="0.35">
      <c r="A93" s="36"/>
      <c r="B93" s="443" t="s">
        <v>301</v>
      </c>
      <c r="C93" s="444"/>
      <c r="D93" s="444"/>
      <c r="E93" s="444"/>
      <c r="F93" s="445"/>
      <c r="H93" s="443" t="s">
        <v>299</v>
      </c>
      <c r="I93" s="444"/>
      <c r="J93" s="444"/>
      <c r="K93" s="444"/>
      <c r="L93" s="444"/>
      <c r="M93" s="444"/>
      <c r="N93" s="444"/>
      <c r="O93" s="444"/>
      <c r="P93" s="444"/>
      <c r="Q93" s="444"/>
      <c r="R93" s="444"/>
      <c r="S93" s="444"/>
      <c r="T93" s="444"/>
      <c r="U93" s="445"/>
      <c r="W93" s="443" t="s">
        <v>512</v>
      </c>
      <c r="X93" s="444"/>
      <c r="Y93" s="444"/>
      <c r="Z93" s="444"/>
      <c r="AA93" s="444"/>
      <c r="AB93" s="444"/>
      <c r="AC93" s="444"/>
      <c r="AD93" s="444"/>
      <c r="AE93" s="444"/>
      <c r="AF93" s="444"/>
      <c r="AG93" s="444"/>
      <c r="AH93" s="444"/>
      <c r="AI93" s="444"/>
      <c r="AJ93" s="445"/>
      <c r="AL93" s="259"/>
    </row>
    <row r="94" spans="1:38" x14ac:dyDescent="0.3">
      <c r="A94" s="36"/>
      <c r="B94" s="666"/>
      <c r="C94" s="667"/>
      <c r="D94" s="667"/>
      <c r="E94" s="667"/>
      <c r="F94" s="668"/>
      <c r="H94" s="666"/>
      <c r="I94" s="667"/>
      <c r="J94" s="667"/>
      <c r="K94" s="667"/>
      <c r="L94" s="667"/>
      <c r="M94" s="667"/>
      <c r="N94" s="667"/>
      <c r="O94" s="667"/>
      <c r="P94" s="667"/>
      <c r="Q94" s="667"/>
      <c r="R94" s="667"/>
      <c r="S94" s="667"/>
      <c r="T94" s="667"/>
      <c r="U94" s="668"/>
      <c r="W94" s="666"/>
      <c r="X94" s="667"/>
      <c r="Y94" s="667"/>
      <c r="Z94" s="667"/>
      <c r="AA94" s="667"/>
      <c r="AB94" s="667"/>
      <c r="AC94" s="667"/>
      <c r="AD94" s="667"/>
      <c r="AE94" s="667"/>
      <c r="AF94" s="667"/>
      <c r="AG94" s="667"/>
      <c r="AH94" s="667"/>
      <c r="AI94" s="667"/>
      <c r="AJ94" s="668"/>
      <c r="AL94" s="259"/>
    </row>
    <row r="95" spans="1:38" x14ac:dyDescent="0.3">
      <c r="A95" s="36"/>
      <c r="B95" s="669"/>
      <c r="C95" s="670"/>
      <c r="D95" s="670"/>
      <c r="E95" s="670"/>
      <c r="F95" s="671"/>
      <c r="H95" s="669"/>
      <c r="I95" s="670"/>
      <c r="J95" s="670"/>
      <c r="K95" s="670"/>
      <c r="L95" s="670"/>
      <c r="M95" s="670"/>
      <c r="N95" s="670"/>
      <c r="O95" s="670"/>
      <c r="P95" s="670"/>
      <c r="Q95" s="670"/>
      <c r="R95" s="670"/>
      <c r="S95" s="670"/>
      <c r="T95" s="670"/>
      <c r="U95" s="671"/>
      <c r="W95" s="669"/>
      <c r="X95" s="670"/>
      <c r="Y95" s="670"/>
      <c r="Z95" s="670"/>
      <c r="AA95" s="670"/>
      <c r="AB95" s="670"/>
      <c r="AC95" s="670"/>
      <c r="AD95" s="670"/>
      <c r="AE95" s="670"/>
      <c r="AF95" s="670"/>
      <c r="AG95" s="670"/>
      <c r="AH95" s="670"/>
      <c r="AI95" s="670"/>
      <c r="AJ95" s="671"/>
      <c r="AL95" s="259"/>
    </row>
    <row r="96" spans="1:38" x14ac:dyDescent="0.3">
      <c r="A96" s="36"/>
      <c r="B96" s="669"/>
      <c r="C96" s="670"/>
      <c r="D96" s="670"/>
      <c r="E96" s="670"/>
      <c r="F96" s="671"/>
      <c r="H96" s="669"/>
      <c r="I96" s="670"/>
      <c r="J96" s="670"/>
      <c r="K96" s="670"/>
      <c r="L96" s="670"/>
      <c r="M96" s="670"/>
      <c r="N96" s="670"/>
      <c r="O96" s="670"/>
      <c r="P96" s="670"/>
      <c r="Q96" s="670"/>
      <c r="R96" s="670"/>
      <c r="S96" s="670"/>
      <c r="T96" s="670"/>
      <c r="U96" s="671"/>
      <c r="W96" s="669"/>
      <c r="X96" s="670"/>
      <c r="Y96" s="670"/>
      <c r="Z96" s="670"/>
      <c r="AA96" s="670"/>
      <c r="AB96" s="670"/>
      <c r="AC96" s="670"/>
      <c r="AD96" s="670"/>
      <c r="AE96" s="670"/>
      <c r="AF96" s="670"/>
      <c r="AG96" s="670"/>
      <c r="AH96" s="670"/>
      <c r="AI96" s="670"/>
      <c r="AJ96" s="671"/>
      <c r="AL96" s="259"/>
    </row>
    <row r="97" spans="1:38" x14ac:dyDescent="0.3">
      <c r="A97" s="36"/>
      <c r="B97" s="669"/>
      <c r="C97" s="670"/>
      <c r="D97" s="670"/>
      <c r="E97" s="670"/>
      <c r="F97" s="671"/>
      <c r="H97" s="669"/>
      <c r="I97" s="670"/>
      <c r="J97" s="670"/>
      <c r="K97" s="670"/>
      <c r="L97" s="670"/>
      <c r="M97" s="670"/>
      <c r="N97" s="670"/>
      <c r="O97" s="670"/>
      <c r="P97" s="670"/>
      <c r="Q97" s="670"/>
      <c r="R97" s="670"/>
      <c r="S97" s="670"/>
      <c r="T97" s="670"/>
      <c r="U97" s="671"/>
      <c r="W97" s="669"/>
      <c r="X97" s="670"/>
      <c r="Y97" s="670"/>
      <c r="Z97" s="670"/>
      <c r="AA97" s="670"/>
      <c r="AB97" s="670"/>
      <c r="AC97" s="670"/>
      <c r="AD97" s="670"/>
      <c r="AE97" s="670"/>
      <c r="AF97" s="670"/>
      <c r="AG97" s="670"/>
      <c r="AH97" s="670"/>
      <c r="AI97" s="670"/>
      <c r="AJ97" s="671"/>
      <c r="AL97" s="259"/>
    </row>
    <row r="98" spans="1:38" x14ac:dyDescent="0.3">
      <c r="A98" s="36"/>
      <c r="B98" s="669"/>
      <c r="C98" s="670"/>
      <c r="D98" s="670"/>
      <c r="E98" s="670"/>
      <c r="F98" s="671"/>
      <c r="H98" s="669"/>
      <c r="I98" s="670"/>
      <c r="J98" s="670"/>
      <c r="K98" s="670"/>
      <c r="L98" s="670"/>
      <c r="M98" s="670"/>
      <c r="N98" s="670"/>
      <c r="O98" s="670"/>
      <c r="P98" s="670"/>
      <c r="Q98" s="670"/>
      <c r="R98" s="670"/>
      <c r="S98" s="670"/>
      <c r="T98" s="670"/>
      <c r="U98" s="671"/>
      <c r="W98" s="669"/>
      <c r="X98" s="670"/>
      <c r="Y98" s="670"/>
      <c r="Z98" s="670"/>
      <c r="AA98" s="670"/>
      <c r="AB98" s="670"/>
      <c r="AC98" s="670"/>
      <c r="AD98" s="670"/>
      <c r="AE98" s="670"/>
      <c r="AF98" s="670"/>
      <c r="AG98" s="670"/>
      <c r="AH98" s="670"/>
      <c r="AI98" s="670"/>
      <c r="AJ98" s="671"/>
      <c r="AL98" s="259"/>
    </row>
    <row r="99" spans="1:38" x14ac:dyDescent="0.3">
      <c r="A99" s="36"/>
      <c r="B99" s="669"/>
      <c r="C99" s="670"/>
      <c r="D99" s="670"/>
      <c r="E99" s="670"/>
      <c r="F99" s="671"/>
      <c r="H99" s="669"/>
      <c r="I99" s="670"/>
      <c r="J99" s="670"/>
      <c r="K99" s="670"/>
      <c r="L99" s="670"/>
      <c r="M99" s="670"/>
      <c r="N99" s="670"/>
      <c r="O99" s="670"/>
      <c r="P99" s="670"/>
      <c r="Q99" s="670"/>
      <c r="R99" s="670"/>
      <c r="S99" s="670"/>
      <c r="T99" s="670"/>
      <c r="U99" s="671"/>
      <c r="W99" s="669"/>
      <c r="X99" s="670"/>
      <c r="Y99" s="670"/>
      <c r="Z99" s="670"/>
      <c r="AA99" s="670"/>
      <c r="AB99" s="670"/>
      <c r="AC99" s="670"/>
      <c r="AD99" s="670"/>
      <c r="AE99" s="670"/>
      <c r="AF99" s="670"/>
      <c r="AG99" s="670"/>
      <c r="AH99" s="670"/>
      <c r="AI99" s="670"/>
      <c r="AJ99" s="671"/>
      <c r="AL99" s="259"/>
    </row>
    <row r="100" spans="1:38" x14ac:dyDescent="0.3">
      <c r="A100" s="36"/>
      <c r="B100" s="669"/>
      <c r="C100" s="670"/>
      <c r="D100" s="670"/>
      <c r="E100" s="670"/>
      <c r="F100" s="671"/>
      <c r="H100" s="669"/>
      <c r="I100" s="670"/>
      <c r="J100" s="670"/>
      <c r="K100" s="670"/>
      <c r="L100" s="670"/>
      <c r="M100" s="670"/>
      <c r="N100" s="670"/>
      <c r="O100" s="670"/>
      <c r="P100" s="670"/>
      <c r="Q100" s="670"/>
      <c r="R100" s="670"/>
      <c r="S100" s="670"/>
      <c r="T100" s="670"/>
      <c r="U100" s="671"/>
      <c r="W100" s="669"/>
      <c r="X100" s="670"/>
      <c r="Y100" s="670"/>
      <c r="Z100" s="670"/>
      <c r="AA100" s="670"/>
      <c r="AB100" s="670"/>
      <c r="AC100" s="670"/>
      <c r="AD100" s="670"/>
      <c r="AE100" s="670"/>
      <c r="AF100" s="670"/>
      <c r="AG100" s="670"/>
      <c r="AH100" s="670"/>
      <c r="AI100" s="670"/>
      <c r="AJ100" s="671"/>
      <c r="AL100" s="259"/>
    </row>
    <row r="101" spans="1:38" x14ac:dyDescent="0.3">
      <c r="A101" s="36"/>
      <c r="B101" s="669"/>
      <c r="C101" s="670"/>
      <c r="D101" s="670"/>
      <c r="E101" s="670"/>
      <c r="F101" s="671"/>
      <c r="H101" s="669"/>
      <c r="I101" s="670"/>
      <c r="J101" s="670"/>
      <c r="K101" s="670"/>
      <c r="L101" s="670"/>
      <c r="M101" s="670"/>
      <c r="N101" s="670"/>
      <c r="O101" s="670"/>
      <c r="P101" s="670"/>
      <c r="Q101" s="670"/>
      <c r="R101" s="670"/>
      <c r="S101" s="670"/>
      <c r="T101" s="670"/>
      <c r="U101" s="671"/>
      <c r="W101" s="669"/>
      <c r="X101" s="670"/>
      <c r="Y101" s="670"/>
      <c r="Z101" s="670"/>
      <c r="AA101" s="670"/>
      <c r="AB101" s="670"/>
      <c r="AC101" s="670"/>
      <c r="AD101" s="670"/>
      <c r="AE101" s="670"/>
      <c r="AF101" s="670"/>
      <c r="AG101" s="670"/>
      <c r="AH101" s="670"/>
      <c r="AI101" s="670"/>
      <c r="AJ101" s="671"/>
      <c r="AL101" s="259"/>
    </row>
    <row r="102" spans="1:38" x14ac:dyDescent="0.3">
      <c r="A102" s="36"/>
      <c r="B102" s="669"/>
      <c r="C102" s="670"/>
      <c r="D102" s="670"/>
      <c r="E102" s="670"/>
      <c r="F102" s="671"/>
      <c r="H102" s="669"/>
      <c r="I102" s="670"/>
      <c r="J102" s="670"/>
      <c r="K102" s="670"/>
      <c r="L102" s="670"/>
      <c r="M102" s="670"/>
      <c r="N102" s="670"/>
      <c r="O102" s="670"/>
      <c r="P102" s="670"/>
      <c r="Q102" s="670"/>
      <c r="R102" s="670"/>
      <c r="S102" s="670"/>
      <c r="T102" s="670"/>
      <c r="U102" s="671"/>
      <c r="W102" s="669"/>
      <c r="X102" s="670"/>
      <c r="Y102" s="670"/>
      <c r="Z102" s="670"/>
      <c r="AA102" s="670"/>
      <c r="AB102" s="670"/>
      <c r="AC102" s="670"/>
      <c r="AD102" s="670"/>
      <c r="AE102" s="670"/>
      <c r="AF102" s="670"/>
      <c r="AG102" s="670"/>
      <c r="AH102" s="670"/>
      <c r="AI102" s="670"/>
      <c r="AJ102" s="671"/>
      <c r="AL102" s="259"/>
    </row>
    <row r="103" spans="1:38" x14ac:dyDescent="0.3">
      <c r="A103" s="36"/>
      <c r="B103" s="669"/>
      <c r="C103" s="670"/>
      <c r="D103" s="670"/>
      <c r="E103" s="670"/>
      <c r="F103" s="671"/>
      <c r="H103" s="669"/>
      <c r="I103" s="670"/>
      <c r="J103" s="670"/>
      <c r="K103" s="670"/>
      <c r="L103" s="670"/>
      <c r="M103" s="670"/>
      <c r="N103" s="670"/>
      <c r="O103" s="670"/>
      <c r="P103" s="670"/>
      <c r="Q103" s="670"/>
      <c r="R103" s="670"/>
      <c r="S103" s="670"/>
      <c r="T103" s="670"/>
      <c r="U103" s="671"/>
      <c r="W103" s="669"/>
      <c r="X103" s="670"/>
      <c r="Y103" s="670"/>
      <c r="Z103" s="670"/>
      <c r="AA103" s="670"/>
      <c r="AB103" s="670"/>
      <c r="AC103" s="670"/>
      <c r="AD103" s="670"/>
      <c r="AE103" s="670"/>
      <c r="AF103" s="670"/>
      <c r="AG103" s="670"/>
      <c r="AH103" s="670"/>
      <c r="AI103" s="670"/>
      <c r="AJ103" s="671"/>
      <c r="AL103" s="259"/>
    </row>
    <row r="104" spans="1:38" x14ac:dyDescent="0.3">
      <c r="A104" s="36"/>
      <c r="B104" s="669"/>
      <c r="C104" s="670"/>
      <c r="D104" s="670"/>
      <c r="E104" s="670"/>
      <c r="F104" s="671"/>
      <c r="H104" s="669"/>
      <c r="I104" s="670"/>
      <c r="J104" s="670"/>
      <c r="K104" s="670"/>
      <c r="L104" s="670"/>
      <c r="M104" s="670"/>
      <c r="N104" s="670"/>
      <c r="O104" s="670"/>
      <c r="P104" s="670"/>
      <c r="Q104" s="670"/>
      <c r="R104" s="670"/>
      <c r="S104" s="670"/>
      <c r="T104" s="670"/>
      <c r="U104" s="671"/>
      <c r="W104" s="669"/>
      <c r="X104" s="670"/>
      <c r="Y104" s="670"/>
      <c r="Z104" s="670"/>
      <c r="AA104" s="670"/>
      <c r="AB104" s="670"/>
      <c r="AC104" s="670"/>
      <c r="AD104" s="670"/>
      <c r="AE104" s="670"/>
      <c r="AF104" s="670"/>
      <c r="AG104" s="670"/>
      <c r="AH104" s="670"/>
      <c r="AI104" s="670"/>
      <c r="AJ104" s="671"/>
      <c r="AL104" s="259"/>
    </row>
    <row r="105" spans="1:38" x14ac:dyDescent="0.3">
      <c r="A105" s="36"/>
      <c r="B105" s="669"/>
      <c r="C105" s="670"/>
      <c r="D105" s="670"/>
      <c r="E105" s="670"/>
      <c r="F105" s="671"/>
      <c r="H105" s="669"/>
      <c r="I105" s="670"/>
      <c r="J105" s="670"/>
      <c r="K105" s="670"/>
      <c r="L105" s="670"/>
      <c r="M105" s="670"/>
      <c r="N105" s="670"/>
      <c r="O105" s="670"/>
      <c r="P105" s="670"/>
      <c r="Q105" s="670"/>
      <c r="R105" s="670"/>
      <c r="S105" s="670"/>
      <c r="T105" s="670"/>
      <c r="U105" s="671"/>
      <c r="W105" s="669"/>
      <c r="X105" s="670"/>
      <c r="Y105" s="670"/>
      <c r="Z105" s="670"/>
      <c r="AA105" s="670"/>
      <c r="AB105" s="670"/>
      <c r="AC105" s="670"/>
      <c r="AD105" s="670"/>
      <c r="AE105" s="670"/>
      <c r="AF105" s="670"/>
      <c r="AG105" s="670"/>
      <c r="AH105" s="670"/>
      <c r="AI105" s="670"/>
      <c r="AJ105" s="671"/>
      <c r="AL105" s="259"/>
    </row>
    <row r="106" spans="1:38" x14ac:dyDescent="0.3">
      <c r="A106" s="36"/>
      <c r="B106" s="669"/>
      <c r="C106" s="670"/>
      <c r="D106" s="670"/>
      <c r="E106" s="670"/>
      <c r="F106" s="671"/>
      <c r="H106" s="669"/>
      <c r="I106" s="670"/>
      <c r="J106" s="670"/>
      <c r="K106" s="670"/>
      <c r="L106" s="670"/>
      <c r="M106" s="670"/>
      <c r="N106" s="670"/>
      <c r="O106" s="670"/>
      <c r="P106" s="670"/>
      <c r="Q106" s="670"/>
      <c r="R106" s="670"/>
      <c r="S106" s="670"/>
      <c r="T106" s="670"/>
      <c r="U106" s="671"/>
      <c r="W106" s="669"/>
      <c r="X106" s="670"/>
      <c r="Y106" s="670"/>
      <c r="Z106" s="670"/>
      <c r="AA106" s="670"/>
      <c r="AB106" s="670"/>
      <c r="AC106" s="670"/>
      <c r="AD106" s="670"/>
      <c r="AE106" s="670"/>
      <c r="AF106" s="670"/>
      <c r="AG106" s="670"/>
      <c r="AH106" s="670"/>
      <c r="AI106" s="670"/>
      <c r="AJ106" s="671"/>
      <c r="AL106" s="259"/>
    </row>
    <row r="107" spans="1:38" x14ac:dyDescent="0.3">
      <c r="A107" s="36"/>
      <c r="B107" s="669"/>
      <c r="C107" s="670"/>
      <c r="D107" s="670"/>
      <c r="E107" s="670"/>
      <c r="F107" s="671"/>
      <c r="H107" s="669"/>
      <c r="I107" s="670"/>
      <c r="J107" s="670"/>
      <c r="K107" s="670"/>
      <c r="L107" s="670"/>
      <c r="M107" s="670"/>
      <c r="N107" s="670"/>
      <c r="O107" s="670"/>
      <c r="P107" s="670"/>
      <c r="Q107" s="670"/>
      <c r="R107" s="670"/>
      <c r="S107" s="670"/>
      <c r="T107" s="670"/>
      <c r="U107" s="671"/>
      <c r="W107" s="669"/>
      <c r="X107" s="670"/>
      <c r="Y107" s="670"/>
      <c r="Z107" s="670"/>
      <c r="AA107" s="670"/>
      <c r="AB107" s="670"/>
      <c r="AC107" s="670"/>
      <c r="AD107" s="670"/>
      <c r="AE107" s="670"/>
      <c r="AF107" s="670"/>
      <c r="AG107" s="670"/>
      <c r="AH107" s="670"/>
      <c r="AI107" s="670"/>
      <c r="AJ107" s="671"/>
      <c r="AL107" s="259"/>
    </row>
    <row r="108" spans="1:38" x14ac:dyDescent="0.3">
      <c r="A108" s="36"/>
      <c r="B108" s="669"/>
      <c r="C108" s="670"/>
      <c r="D108" s="670"/>
      <c r="E108" s="670"/>
      <c r="F108" s="671"/>
      <c r="H108" s="669"/>
      <c r="I108" s="670"/>
      <c r="J108" s="670"/>
      <c r="K108" s="670"/>
      <c r="L108" s="670"/>
      <c r="M108" s="670"/>
      <c r="N108" s="670"/>
      <c r="O108" s="670"/>
      <c r="P108" s="670"/>
      <c r="Q108" s="670"/>
      <c r="R108" s="670"/>
      <c r="S108" s="670"/>
      <c r="T108" s="670"/>
      <c r="U108" s="671"/>
      <c r="W108" s="669"/>
      <c r="X108" s="670"/>
      <c r="Y108" s="670"/>
      <c r="Z108" s="670"/>
      <c r="AA108" s="670"/>
      <c r="AB108" s="670"/>
      <c r="AC108" s="670"/>
      <c r="AD108" s="670"/>
      <c r="AE108" s="670"/>
      <c r="AF108" s="670"/>
      <c r="AG108" s="670"/>
      <c r="AH108" s="670"/>
      <c r="AI108" s="670"/>
      <c r="AJ108" s="671"/>
      <c r="AL108" s="259"/>
    </row>
    <row r="109" spans="1:38" x14ac:dyDescent="0.3">
      <c r="A109" s="36"/>
      <c r="B109" s="669"/>
      <c r="C109" s="670"/>
      <c r="D109" s="670"/>
      <c r="E109" s="670"/>
      <c r="F109" s="671"/>
      <c r="H109" s="669"/>
      <c r="I109" s="670"/>
      <c r="J109" s="670"/>
      <c r="K109" s="670"/>
      <c r="L109" s="670"/>
      <c r="M109" s="670"/>
      <c r="N109" s="670"/>
      <c r="O109" s="670"/>
      <c r="P109" s="670"/>
      <c r="Q109" s="670"/>
      <c r="R109" s="670"/>
      <c r="S109" s="670"/>
      <c r="T109" s="670"/>
      <c r="U109" s="671"/>
      <c r="W109" s="669"/>
      <c r="X109" s="670"/>
      <c r="Y109" s="670"/>
      <c r="Z109" s="670"/>
      <c r="AA109" s="670"/>
      <c r="AB109" s="670"/>
      <c r="AC109" s="670"/>
      <c r="AD109" s="670"/>
      <c r="AE109" s="670"/>
      <c r="AF109" s="670"/>
      <c r="AG109" s="670"/>
      <c r="AH109" s="670"/>
      <c r="AI109" s="670"/>
      <c r="AJ109" s="671"/>
      <c r="AL109" s="259"/>
    </row>
    <row r="110" spans="1:38" x14ac:dyDescent="0.3">
      <c r="A110" s="36"/>
      <c r="B110" s="669"/>
      <c r="C110" s="670"/>
      <c r="D110" s="670"/>
      <c r="E110" s="670"/>
      <c r="F110" s="671"/>
      <c r="H110" s="669"/>
      <c r="I110" s="670"/>
      <c r="J110" s="670"/>
      <c r="K110" s="670"/>
      <c r="L110" s="670"/>
      <c r="M110" s="670"/>
      <c r="N110" s="670"/>
      <c r="O110" s="670"/>
      <c r="P110" s="670"/>
      <c r="Q110" s="670"/>
      <c r="R110" s="670"/>
      <c r="S110" s="670"/>
      <c r="T110" s="670"/>
      <c r="U110" s="671"/>
      <c r="W110" s="669"/>
      <c r="X110" s="670"/>
      <c r="Y110" s="670"/>
      <c r="Z110" s="670"/>
      <c r="AA110" s="670"/>
      <c r="AB110" s="670"/>
      <c r="AC110" s="670"/>
      <c r="AD110" s="670"/>
      <c r="AE110" s="670"/>
      <c r="AF110" s="670"/>
      <c r="AG110" s="670"/>
      <c r="AH110" s="670"/>
      <c r="AI110" s="670"/>
      <c r="AJ110" s="671"/>
      <c r="AL110" s="259"/>
    </row>
    <row r="111" spans="1:38" x14ac:dyDescent="0.3">
      <c r="A111" s="36"/>
      <c r="B111" s="669"/>
      <c r="C111" s="670"/>
      <c r="D111" s="670"/>
      <c r="E111" s="670"/>
      <c r="F111" s="671"/>
      <c r="H111" s="669"/>
      <c r="I111" s="670"/>
      <c r="J111" s="670"/>
      <c r="K111" s="670"/>
      <c r="L111" s="670"/>
      <c r="M111" s="670"/>
      <c r="N111" s="670"/>
      <c r="O111" s="670"/>
      <c r="P111" s="670"/>
      <c r="Q111" s="670"/>
      <c r="R111" s="670"/>
      <c r="S111" s="670"/>
      <c r="T111" s="670"/>
      <c r="U111" s="671"/>
      <c r="W111" s="669"/>
      <c r="X111" s="670"/>
      <c r="Y111" s="670"/>
      <c r="Z111" s="670"/>
      <c r="AA111" s="670"/>
      <c r="AB111" s="670"/>
      <c r="AC111" s="670"/>
      <c r="AD111" s="670"/>
      <c r="AE111" s="670"/>
      <c r="AF111" s="670"/>
      <c r="AG111" s="670"/>
      <c r="AH111" s="670"/>
      <c r="AI111" s="670"/>
      <c r="AJ111" s="671"/>
      <c r="AL111" s="259"/>
    </row>
    <row r="112" spans="1:38" x14ac:dyDescent="0.3">
      <c r="A112" s="36"/>
      <c r="B112" s="669"/>
      <c r="C112" s="670"/>
      <c r="D112" s="670"/>
      <c r="E112" s="670"/>
      <c r="F112" s="671"/>
      <c r="H112" s="669"/>
      <c r="I112" s="670"/>
      <c r="J112" s="670"/>
      <c r="K112" s="670"/>
      <c r="L112" s="670"/>
      <c r="M112" s="670"/>
      <c r="N112" s="670"/>
      <c r="O112" s="670"/>
      <c r="P112" s="670"/>
      <c r="Q112" s="670"/>
      <c r="R112" s="670"/>
      <c r="S112" s="670"/>
      <c r="T112" s="670"/>
      <c r="U112" s="671"/>
      <c r="W112" s="669"/>
      <c r="X112" s="670"/>
      <c r="Y112" s="670"/>
      <c r="Z112" s="670"/>
      <c r="AA112" s="670"/>
      <c r="AB112" s="670"/>
      <c r="AC112" s="670"/>
      <c r="AD112" s="670"/>
      <c r="AE112" s="670"/>
      <c r="AF112" s="670"/>
      <c r="AG112" s="670"/>
      <c r="AH112" s="670"/>
      <c r="AI112" s="670"/>
      <c r="AJ112" s="671"/>
      <c r="AL112" s="259"/>
    </row>
    <row r="113" spans="1:38" x14ac:dyDescent="0.3">
      <c r="A113" s="36"/>
      <c r="B113" s="669"/>
      <c r="C113" s="670"/>
      <c r="D113" s="670"/>
      <c r="E113" s="670"/>
      <c r="F113" s="671"/>
      <c r="H113" s="669"/>
      <c r="I113" s="670"/>
      <c r="J113" s="670"/>
      <c r="K113" s="670"/>
      <c r="L113" s="670"/>
      <c r="M113" s="670"/>
      <c r="N113" s="670"/>
      <c r="O113" s="670"/>
      <c r="P113" s="670"/>
      <c r="Q113" s="670"/>
      <c r="R113" s="670"/>
      <c r="S113" s="670"/>
      <c r="T113" s="670"/>
      <c r="U113" s="671"/>
      <c r="W113" s="669"/>
      <c r="X113" s="670"/>
      <c r="Y113" s="670"/>
      <c r="Z113" s="670"/>
      <c r="AA113" s="670"/>
      <c r="AB113" s="670"/>
      <c r="AC113" s="670"/>
      <c r="AD113" s="670"/>
      <c r="AE113" s="670"/>
      <c r="AF113" s="670"/>
      <c r="AG113" s="670"/>
      <c r="AH113" s="670"/>
      <c r="AI113" s="670"/>
      <c r="AJ113" s="671"/>
      <c r="AL113" s="259"/>
    </row>
    <row r="114" spans="1:38" x14ac:dyDescent="0.3">
      <c r="A114" s="36"/>
      <c r="B114" s="669"/>
      <c r="C114" s="670"/>
      <c r="D114" s="670"/>
      <c r="E114" s="670"/>
      <c r="F114" s="671"/>
      <c r="H114" s="669"/>
      <c r="I114" s="670"/>
      <c r="J114" s="670"/>
      <c r="K114" s="670"/>
      <c r="L114" s="670"/>
      <c r="M114" s="670"/>
      <c r="N114" s="670"/>
      <c r="O114" s="670"/>
      <c r="P114" s="670"/>
      <c r="Q114" s="670"/>
      <c r="R114" s="670"/>
      <c r="S114" s="670"/>
      <c r="T114" s="670"/>
      <c r="U114" s="671"/>
      <c r="W114" s="669"/>
      <c r="X114" s="670"/>
      <c r="Y114" s="670"/>
      <c r="Z114" s="670"/>
      <c r="AA114" s="670"/>
      <c r="AB114" s="670"/>
      <c r="AC114" s="670"/>
      <c r="AD114" s="670"/>
      <c r="AE114" s="670"/>
      <c r="AF114" s="670"/>
      <c r="AG114" s="670"/>
      <c r="AH114" s="670"/>
      <c r="AI114" s="670"/>
      <c r="AJ114" s="671"/>
      <c r="AL114" s="259"/>
    </row>
    <row r="115" spans="1:38" x14ac:dyDescent="0.3">
      <c r="A115" s="36"/>
      <c r="B115" s="669"/>
      <c r="C115" s="670"/>
      <c r="D115" s="670"/>
      <c r="E115" s="670"/>
      <c r="F115" s="671"/>
      <c r="H115" s="669"/>
      <c r="I115" s="670"/>
      <c r="J115" s="670"/>
      <c r="K115" s="670"/>
      <c r="L115" s="670"/>
      <c r="M115" s="670"/>
      <c r="N115" s="670"/>
      <c r="O115" s="670"/>
      <c r="P115" s="670"/>
      <c r="Q115" s="670"/>
      <c r="R115" s="670"/>
      <c r="S115" s="670"/>
      <c r="T115" s="670"/>
      <c r="U115" s="671"/>
      <c r="W115" s="669"/>
      <c r="X115" s="670"/>
      <c r="Y115" s="670"/>
      <c r="Z115" s="670"/>
      <c r="AA115" s="670"/>
      <c r="AB115" s="670"/>
      <c r="AC115" s="670"/>
      <c r="AD115" s="670"/>
      <c r="AE115" s="670"/>
      <c r="AF115" s="670"/>
      <c r="AG115" s="670"/>
      <c r="AH115" s="670"/>
      <c r="AI115" s="670"/>
      <c r="AJ115" s="671"/>
      <c r="AL115" s="259"/>
    </row>
    <row r="116" spans="1:38" x14ac:dyDescent="0.3">
      <c r="A116" s="36"/>
      <c r="B116" s="669"/>
      <c r="C116" s="670"/>
      <c r="D116" s="670"/>
      <c r="E116" s="670"/>
      <c r="F116" s="671"/>
      <c r="H116" s="669"/>
      <c r="I116" s="670"/>
      <c r="J116" s="670"/>
      <c r="K116" s="670"/>
      <c r="L116" s="670"/>
      <c r="M116" s="670"/>
      <c r="N116" s="670"/>
      <c r="O116" s="670"/>
      <c r="P116" s="670"/>
      <c r="Q116" s="670"/>
      <c r="R116" s="670"/>
      <c r="S116" s="670"/>
      <c r="T116" s="670"/>
      <c r="U116" s="671"/>
      <c r="W116" s="669"/>
      <c r="X116" s="670"/>
      <c r="Y116" s="670"/>
      <c r="Z116" s="670"/>
      <c r="AA116" s="670"/>
      <c r="AB116" s="670"/>
      <c r="AC116" s="670"/>
      <c r="AD116" s="670"/>
      <c r="AE116" s="670"/>
      <c r="AF116" s="670"/>
      <c r="AG116" s="670"/>
      <c r="AH116" s="670"/>
      <c r="AI116" s="670"/>
      <c r="AJ116" s="671"/>
      <c r="AL116" s="259"/>
    </row>
    <row r="117" spans="1:38" x14ac:dyDescent="0.3">
      <c r="A117" s="36"/>
      <c r="B117" s="669"/>
      <c r="C117" s="670"/>
      <c r="D117" s="670"/>
      <c r="E117" s="670"/>
      <c r="F117" s="671"/>
      <c r="H117" s="669"/>
      <c r="I117" s="670"/>
      <c r="J117" s="670"/>
      <c r="K117" s="670"/>
      <c r="L117" s="670"/>
      <c r="M117" s="670"/>
      <c r="N117" s="670"/>
      <c r="O117" s="670"/>
      <c r="P117" s="670"/>
      <c r="Q117" s="670"/>
      <c r="R117" s="670"/>
      <c r="S117" s="670"/>
      <c r="T117" s="670"/>
      <c r="U117" s="671"/>
      <c r="W117" s="669"/>
      <c r="X117" s="670"/>
      <c r="Y117" s="670"/>
      <c r="Z117" s="670"/>
      <c r="AA117" s="670"/>
      <c r="AB117" s="670"/>
      <c r="AC117" s="670"/>
      <c r="AD117" s="670"/>
      <c r="AE117" s="670"/>
      <c r="AF117" s="670"/>
      <c r="AG117" s="670"/>
      <c r="AH117" s="670"/>
      <c r="AI117" s="670"/>
      <c r="AJ117" s="671"/>
      <c r="AL117" s="259"/>
    </row>
    <row r="118" spans="1:38" x14ac:dyDescent="0.3">
      <c r="A118" s="36"/>
      <c r="B118" s="669"/>
      <c r="C118" s="670"/>
      <c r="D118" s="670"/>
      <c r="E118" s="670"/>
      <c r="F118" s="671"/>
      <c r="H118" s="669"/>
      <c r="I118" s="670"/>
      <c r="J118" s="670"/>
      <c r="K118" s="670"/>
      <c r="L118" s="670"/>
      <c r="M118" s="670"/>
      <c r="N118" s="670"/>
      <c r="O118" s="670"/>
      <c r="P118" s="670"/>
      <c r="Q118" s="670"/>
      <c r="R118" s="670"/>
      <c r="S118" s="670"/>
      <c r="T118" s="670"/>
      <c r="U118" s="671"/>
      <c r="W118" s="669"/>
      <c r="X118" s="670"/>
      <c r="Y118" s="670"/>
      <c r="Z118" s="670"/>
      <c r="AA118" s="670"/>
      <c r="AB118" s="670"/>
      <c r="AC118" s="670"/>
      <c r="AD118" s="670"/>
      <c r="AE118" s="670"/>
      <c r="AF118" s="670"/>
      <c r="AG118" s="670"/>
      <c r="AH118" s="670"/>
      <c r="AI118" s="670"/>
      <c r="AJ118" s="671"/>
      <c r="AL118" s="259"/>
    </row>
    <row r="119" spans="1:38" x14ac:dyDescent="0.3">
      <c r="A119" s="36"/>
      <c r="B119" s="669"/>
      <c r="C119" s="670"/>
      <c r="D119" s="670"/>
      <c r="E119" s="670"/>
      <c r="F119" s="671"/>
      <c r="H119" s="669"/>
      <c r="I119" s="670"/>
      <c r="J119" s="670"/>
      <c r="K119" s="670"/>
      <c r="L119" s="670"/>
      <c r="M119" s="670"/>
      <c r="N119" s="670"/>
      <c r="O119" s="670"/>
      <c r="P119" s="670"/>
      <c r="Q119" s="670"/>
      <c r="R119" s="670"/>
      <c r="S119" s="670"/>
      <c r="T119" s="670"/>
      <c r="U119" s="671"/>
      <c r="W119" s="669"/>
      <c r="X119" s="670"/>
      <c r="Y119" s="670"/>
      <c r="Z119" s="670"/>
      <c r="AA119" s="670"/>
      <c r="AB119" s="670"/>
      <c r="AC119" s="670"/>
      <c r="AD119" s="670"/>
      <c r="AE119" s="670"/>
      <c r="AF119" s="670"/>
      <c r="AG119" s="670"/>
      <c r="AH119" s="670"/>
      <c r="AI119" s="670"/>
      <c r="AJ119" s="671"/>
      <c r="AL119" s="259"/>
    </row>
    <row r="120" spans="1:38" x14ac:dyDescent="0.3">
      <c r="A120" s="36"/>
      <c r="B120" s="669"/>
      <c r="C120" s="670"/>
      <c r="D120" s="670"/>
      <c r="E120" s="670"/>
      <c r="F120" s="671"/>
      <c r="H120" s="669"/>
      <c r="I120" s="670"/>
      <c r="J120" s="670"/>
      <c r="K120" s="670"/>
      <c r="L120" s="670"/>
      <c r="M120" s="670"/>
      <c r="N120" s="670"/>
      <c r="O120" s="670"/>
      <c r="P120" s="670"/>
      <c r="Q120" s="670"/>
      <c r="R120" s="670"/>
      <c r="S120" s="670"/>
      <c r="T120" s="670"/>
      <c r="U120" s="671"/>
      <c r="W120" s="669"/>
      <c r="X120" s="670"/>
      <c r="Y120" s="670"/>
      <c r="Z120" s="670"/>
      <c r="AA120" s="670"/>
      <c r="AB120" s="670"/>
      <c r="AC120" s="670"/>
      <c r="AD120" s="670"/>
      <c r="AE120" s="670"/>
      <c r="AF120" s="670"/>
      <c r="AG120" s="670"/>
      <c r="AH120" s="670"/>
      <c r="AI120" s="670"/>
      <c r="AJ120" s="671"/>
      <c r="AL120" s="259"/>
    </row>
    <row r="121" spans="1:38" x14ac:dyDescent="0.3">
      <c r="A121" s="36"/>
      <c r="B121" s="669"/>
      <c r="C121" s="670"/>
      <c r="D121" s="670"/>
      <c r="E121" s="670"/>
      <c r="F121" s="671"/>
      <c r="H121" s="669"/>
      <c r="I121" s="670"/>
      <c r="J121" s="670"/>
      <c r="K121" s="670"/>
      <c r="L121" s="670"/>
      <c r="M121" s="670"/>
      <c r="N121" s="670"/>
      <c r="O121" s="670"/>
      <c r="P121" s="670"/>
      <c r="Q121" s="670"/>
      <c r="R121" s="670"/>
      <c r="S121" s="670"/>
      <c r="T121" s="670"/>
      <c r="U121" s="671"/>
      <c r="W121" s="669"/>
      <c r="X121" s="670"/>
      <c r="Y121" s="670"/>
      <c r="Z121" s="670"/>
      <c r="AA121" s="670"/>
      <c r="AB121" s="670"/>
      <c r="AC121" s="670"/>
      <c r="AD121" s="670"/>
      <c r="AE121" s="670"/>
      <c r="AF121" s="670"/>
      <c r="AG121" s="670"/>
      <c r="AH121" s="670"/>
      <c r="AI121" s="670"/>
      <c r="AJ121" s="671"/>
      <c r="AL121" s="259"/>
    </row>
    <row r="122" spans="1:38" x14ac:dyDescent="0.3">
      <c r="A122" s="36"/>
      <c r="B122" s="669"/>
      <c r="C122" s="670"/>
      <c r="D122" s="670"/>
      <c r="E122" s="670"/>
      <c r="F122" s="671"/>
      <c r="H122" s="669"/>
      <c r="I122" s="670"/>
      <c r="J122" s="670"/>
      <c r="K122" s="670"/>
      <c r="L122" s="670"/>
      <c r="M122" s="670"/>
      <c r="N122" s="670"/>
      <c r="O122" s="670"/>
      <c r="P122" s="670"/>
      <c r="Q122" s="670"/>
      <c r="R122" s="670"/>
      <c r="S122" s="670"/>
      <c r="T122" s="670"/>
      <c r="U122" s="671"/>
      <c r="W122" s="669"/>
      <c r="X122" s="670"/>
      <c r="Y122" s="670"/>
      <c r="Z122" s="670"/>
      <c r="AA122" s="670"/>
      <c r="AB122" s="670"/>
      <c r="AC122" s="670"/>
      <c r="AD122" s="670"/>
      <c r="AE122" s="670"/>
      <c r="AF122" s="670"/>
      <c r="AG122" s="670"/>
      <c r="AH122" s="670"/>
      <c r="AI122" s="670"/>
      <c r="AJ122" s="671"/>
      <c r="AL122" s="259"/>
    </row>
    <row r="123" spans="1:38" x14ac:dyDescent="0.3">
      <c r="A123" s="36"/>
      <c r="B123" s="669"/>
      <c r="C123" s="670"/>
      <c r="D123" s="670"/>
      <c r="E123" s="670"/>
      <c r="F123" s="671"/>
      <c r="H123" s="669"/>
      <c r="I123" s="670"/>
      <c r="J123" s="670"/>
      <c r="K123" s="670"/>
      <c r="L123" s="670"/>
      <c r="M123" s="670"/>
      <c r="N123" s="670"/>
      <c r="O123" s="670"/>
      <c r="P123" s="670"/>
      <c r="Q123" s="670"/>
      <c r="R123" s="670"/>
      <c r="S123" s="670"/>
      <c r="T123" s="670"/>
      <c r="U123" s="671"/>
      <c r="W123" s="669"/>
      <c r="X123" s="670"/>
      <c r="Y123" s="670"/>
      <c r="Z123" s="670"/>
      <c r="AA123" s="670"/>
      <c r="AB123" s="670"/>
      <c r="AC123" s="670"/>
      <c r="AD123" s="670"/>
      <c r="AE123" s="670"/>
      <c r="AF123" s="670"/>
      <c r="AG123" s="670"/>
      <c r="AH123" s="670"/>
      <c r="AI123" s="670"/>
      <c r="AJ123" s="671"/>
      <c r="AL123" s="259"/>
    </row>
    <row r="124" spans="1:38" x14ac:dyDescent="0.3">
      <c r="A124" s="36"/>
      <c r="B124" s="669"/>
      <c r="C124" s="670"/>
      <c r="D124" s="670"/>
      <c r="E124" s="670"/>
      <c r="F124" s="671"/>
      <c r="H124" s="669"/>
      <c r="I124" s="670"/>
      <c r="J124" s="670"/>
      <c r="K124" s="670"/>
      <c r="L124" s="670"/>
      <c r="M124" s="670"/>
      <c r="N124" s="670"/>
      <c r="O124" s="670"/>
      <c r="P124" s="670"/>
      <c r="Q124" s="670"/>
      <c r="R124" s="670"/>
      <c r="S124" s="670"/>
      <c r="T124" s="670"/>
      <c r="U124" s="671"/>
      <c r="W124" s="669"/>
      <c r="X124" s="670"/>
      <c r="Y124" s="670"/>
      <c r="Z124" s="670"/>
      <c r="AA124" s="670"/>
      <c r="AB124" s="670"/>
      <c r="AC124" s="670"/>
      <c r="AD124" s="670"/>
      <c r="AE124" s="670"/>
      <c r="AF124" s="670"/>
      <c r="AG124" s="670"/>
      <c r="AH124" s="670"/>
      <c r="AI124" s="670"/>
      <c r="AJ124" s="671"/>
      <c r="AL124" s="259"/>
    </row>
    <row r="125" spans="1:38" x14ac:dyDescent="0.3">
      <c r="A125" s="36"/>
      <c r="B125" s="669"/>
      <c r="C125" s="670"/>
      <c r="D125" s="670"/>
      <c r="E125" s="670"/>
      <c r="F125" s="671"/>
      <c r="H125" s="669"/>
      <c r="I125" s="670"/>
      <c r="J125" s="670"/>
      <c r="K125" s="670"/>
      <c r="L125" s="670"/>
      <c r="M125" s="670"/>
      <c r="N125" s="670"/>
      <c r="O125" s="670"/>
      <c r="P125" s="670"/>
      <c r="Q125" s="670"/>
      <c r="R125" s="670"/>
      <c r="S125" s="670"/>
      <c r="T125" s="670"/>
      <c r="U125" s="671"/>
      <c r="W125" s="669"/>
      <c r="X125" s="670"/>
      <c r="Y125" s="670"/>
      <c r="Z125" s="670"/>
      <c r="AA125" s="670"/>
      <c r="AB125" s="670"/>
      <c r="AC125" s="670"/>
      <c r="AD125" s="670"/>
      <c r="AE125" s="670"/>
      <c r="AF125" s="670"/>
      <c r="AG125" s="670"/>
      <c r="AH125" s="670"/>
      <c r="AI125" s="670"/>
      <c r="AJ125" s="671"/>
      <c r="AL125" s="259"/>
    </row>
    <row r="126" spans="1:38" x14ac:dyDescent="0.3">
      <c r="A126" s="36"/>
      <c r="B126" s="669"/>
      <c r="C126" s="670"/>
      <c r="D126" s="670"/>
      <c r="E126" s="670"/>
      <c r="F126" s="671"/>
      <c r="H126" s="669"/>
      <c r="I126" s="670"/>
      <c r="J126" s="670"/>
      <c r="K126" s="670"/>
      <c r="L126" s="670"/>
      <c r="M126" s="670"/>
      <c r="N126" s="670"/>
      <c r="O126" s="670"/>
      <c r="P126" s="670"/>
      <c r="Q126" s="670"/>
      <c r="R126" s="670"/>
      <c r="S126" s="670"/>
      <c r="T126" s="670"/>
      <c r="U126" s="671"/>
      <c r="W126" s="669"/>
      <c r="X126" s="670"/>
      <c r="Y126" s="670"/>
      <c r="Z126" s="670"/>
      <c r="AA126" s="670"/>
      <c r="AB126" s="670"/>
      <c r="AC126" s="670"/>
      <c r="AD126" s="670"/>
      <c r="AE126" s="670"/>
      <c r="AF126" s="670"/>
      <c r="AG126" s="670"/>
      <c r="AH126" s="670"/>
      <c r="AI126" s="670"/>
      <c r="AJ126" s="671"/>
      <c r="AL126" s="259"/>
    </row>
    <row r="127" spans="1:38" x14ac:dyDescent="0.3">
      <c r="A127" s="36"/>
      <c r="B127" s="669"/>
      <c r="C127" s="670"/>
      <c r="D127" s="670"/>
      <c r="E127" s="670"/>
      <c r="F127" s="671"/>
      <c r="H127" s="669"/>
      <c r="I127" s="670"/>
      <c r="J127" s="670"/>
      <c r="K127" s="670"/>
      <c r="L127" s="670"/>
      <c r="M127" s="670"/>
      <c r="N127" s="670"/>
      <c r="O127" s="670"/>
      <c r="P127" s="670"/>
      <c r="Q127" s="670"/>
      <c r="R127" s="670"/>
      <c r="S127" s="670"/>
      <c r="T127" s="670"/>
      <c r="U127" s="671"/>
      <c r="W127" s="669"/>
      <c r="X127" s="670"/>
      <c r="Y127" s="670"/>
      <c r="Z127" s="670"/>
      <c r="AA127" s="670"/>
      <c r="AB127" s="670"/>
      <c r="AC127" s="670"/>
      <c r="AD127" s="670"/>
      <c r="AE127" s="670"/>
      <c r="AF127" s="670"/>
      <c r="AG127" s="670"/>
      <c r="AH127" s="670"/>
      <c r="AI127" s="670"/>
      <c r="AJ127" s="671"/>
      <c r="AL127" s="259"/>
    </row>
    <row r="128" spans="1:38" x14ac:dyDescent="0.3">
      <c r="A128" s="36"/>
      <c r="B128" s="669"/>
      <c r="C128" s="670"/>
      <c r="D128" s="670"/>
      <c r="E128" s="670"/>
      <c r="F128" s="671"/>
      <c r="H128" s="669"/>
      <c r="I128" s="670"/>
      <c r="J128" s="670"/>
      <c r="K128" s="670"/>
      <c r="L128" s="670"/>
      <c r="M128" s="670"/>
      <c r="N128" s="670"/>
      <c r="O128" s="670"/>
      <c r="P128" s="670"/>
      <c r="Q128" s="670"/>
      <c r="R128" s="670"/>
      <c r="S128" s="670"/>
      <c r="T128" s="670"/>
      <c r="U128" s="671"/>
      <c r="W128" s="669"/>
      <c r="X128" s="670"/>
      <c r="Y128" s="670"/>
      <c r="Z128" s="670"/>
      <c r="AA128" s="670"/>
      <c r="AB128" s="670"/>
      <c r="AC128" s="670"/>
      <c r="AD128" s="670"/>
      <c r="AE128" s="670"/>
      <c r="AF128" s="670"/>
      <c r="AG128" s="670"/>
      <c r="AH128" s="670"/>
      <c r="AI128" s="670"/>
      <c r="AJ128" s="671"/>
      <c r="AL128" s="259"/>
    </row>
    <row r="129" spans="1:38" x14ac:dyDescent="0.3">
      <c r="A129" s="36"/>
      <c r="B129" s="669"/>
      <c r="C129" s="670"/>
      <c r="D129" s="670"/>
      <c r="E129" s="670"/>
      <c r="F129" s="671"/>
      <c r="H129" s="669"/>
      <c r="I129" s="670"/>
      <c r="J129" s="670"/>
      <c r="K129" s="670"/>
      <c r="L129" s="670"/>
      <c r="M129" s="670"/>
      <c r="N129" s="670"/>
      <c r="O129" s="670"/>
      <c r="P129" s="670"/>
      <c r="Q129" s="670"/>
      <c r="R129" s="670"/>
      <c r="S129" s="670"/>
      <c r="T129" s="670"/>
      <c r="U129" s="671"/>
      <c r="W129" s="669"/>
      <c r="X129" s="670"/>
      <c r="Y129" s="670"/>
      <c r="Z129" s="670"/>
      <c r="AA129" s="670"/>
      <c r="AB129" s="670"/>
      <c r="AC129" s="670"/>
      <c r="AD129" s="670"/>
      <c r="AE129" s="670"/>
      <c r="AF129" s="670"/>
      <c r="AG129" s="670"/>
      <c r="AH129" s="670"/>
      <c r="AI129" s="670"/>
      <c r="AJ129" s="671"/>
      <c r="AL129" s="259"/>
    </row>
    <row r="130" spans="1:38" x14ac:dyDescent="0.3">
      <c r="A130" s="36"/>
      <c r="B130" s="669"/>
      <c r="C130" s="670"/>
      <c r="D130" s="670"/>
      <c r="E130" s="670"/>
      <c r="F130" s="671"/>
      <c r="H130" s="669"/>
      <c r="I130" s="670"/>
      <c r="J130" s="670"/>
      <c r="K130" s="670"/>
      <c r="L130" s="670"/>
      <c r="M130" s="670"/>
      <c r="N130" s="670"/>
      <c r="O130" s="670"/>
      <c r="P130" s="670"/>
      <c r="Q130" s="670"/>
      <c r="R130" s="670"/>
      <c r="S130" s="670"/>
      <c r="T130" s="670"/>
      <c r="U130" s="671"/>
      <c r="W130" s="669"/>
      <c r="X130" s="670"/>
      <c r="Y130" s="670"/>
      <c r="Z130" s="670"/>
      <c r="AA130" s="670"/>
      <c r="AB130" s="670"/>
      <c r="AC130" s="670"/>
      <c r="AD130" s="670"/>
      <c r="AE130" s="670"/>
      <c r="AF130" s="670"/>
      <c r="AG130" s="670"/>
      <c r="AH130" s="670"/>
      <c r="AI130" s="670"/>
      <c r="AJ130" s="671"/>
      <c r="AL130" s="259"/>
    </row>
    <row r="131" spans="1:38" x14ac:dyDescent="0.3">
      <c r="A131" s="36"/>
      <c r="B131" s="669"/>
      <c r="C131" s="670"/>
      <c r="D131" s="670"/>
      <c r="E131" s="670"/>
      <c r="F131" s="671"/>
      <c r="H131" s="669"/>
      <c r="I131" s="670"/>
      <c r="J131" s="670"/>
      <c r="K131" s="670"/>
      <c r="L131" s="670"/>
      <c r="M131" s="670"/>
      <c r="N131" s="670"/>
      <c r="O131" s="670"/>
      <c r="P131" s="670"/>
      <c r="Q131" s="670"/>
      <c r="R131" s="670"/>
      <c r="S131" s="670"/>
      <c r="T131" s="670"/>
      <c r="U131" s="671"/>
      <c r="W131" s="669"/>
      <c r="X131" s="670"/>
      <c r="Y131" s="670"/>
      <c r="Z131" s="670"/>
      <c r="AA131" s="670"/>
      <c r="AB131" s="670"/>
      <c r="AC131" s="670"/>
      <c r="AD131" s="670"/>
      <c r="AE131" s="670"/>
      <c r="AF131" s="670"/>
      <c r="AG131" s="670"/>
      <c r="AH131" s="670"/>
      <c r="AI131" s="670"/>
      <c r="AJ131" s="671"/>
      <c r="AL131" s="259"/>
    </row>
    <row r="132" spans="1:38" ht="17.25" thickBot="1" x14ac:dyDescent="0.35">
      <c r="A132" s="36"/>
      <c r="B132" s="672"/>
      <c r="C132" s="673"/>
      <c r="D132" s="673"/>
      <c r="E132" s="673"/>
      <c r="F132" s="674"/>
      <c r="H132" s="672"/>
      <c r="I132" s="673"/>
      <c r="J132" s="673"/>
      <c r="K132" s="673"/>
      <c r="L132" s="673"/>
      <c r="M132" s="673"/>
      <c r="N132" s="673"/>
      <c r="O132" s="673"/>
      <c r="P132" s="673"/>
      <c r="Q132" s="673"/>
      <c r="R132" s="673"/>
      <c r="S132" s="673"/>
      <c r="T132" s="673"/>
      <c r="U132" s="674"/>
      <c r="W132" s="672"/>
      <c r="X132" s="673"/>
      <c r="Y132" s="673"/>
      <c r="Z132" s="673"/>
      <c r="AA132" s="673"/>
      <c r="AB132" s="673"/>
      <c r="AC132" s="673"/>
      <c r="AD132" s="673"/>
      <c r="AE132" s="673"/>
      <c r="AF132" s="673"/>
      <c r="AG132" s="673"/>
      <c r="AH132" s="673"/>
      <c r="AI132" s="673"/>
      <c r="AJ132" s="674"/>
      <c r="AL132" s="259"/>
    </row>
    <row r="133" spans="1:38" x14ac:dyDescent="0.3">
      <c r="A133" s="36"/>
      <c r="AL133" s="259"/>
    </row>
    <row r="134" spans="1:38" x14ac:dyDescent="0.3">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row>
  </sheetData>
  <sheetProtection password="CB38" sheet="1" scenarios="1" selectLockedCells="1"/>
  <mergeCells count="10">
    <mergeCell ref="B2:C2"/>
    <mergeCell ref="W12:AJ50"/>
    <mergeCell ref="B12:F50"/>
    <mergeCell ref="H12:U50"/>
    <mergeCell ref="B53:F91"/>
    <mergeCell ref="B94:F132"/>
    <mergeCell ref="H94:U132"/>
    <mergeCell ref="W94:AJ132"/>
    <mergeCell ref="H53:U91"/>
    <mergeCell ref="W53:AJ91"/>
  </mergeCells>
  <hyperlinks>
    <hyperlink ref="E3" location="Instructions!C35" display="Back to Instructions tab"/>
  </hyperlinks>
  <pageMargins left="0.7" right="0.7" top="0.75" bottom="0.75" header="0.3" footer="0.3"/>
  <pageSetup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P40"/>
  <sheetViews>
    <sheetView zoomScale="90" zoomScaleNormal="90" workbookViewId="0">
      <selection activeCell="E4" sqref="E4:G4"/>
    </sheetView>
  </sheetViews>
  <sheetFormatPr defaultColWidth="9.140625" defaultRowHeight="15" x14ac:dyDescent="0.3"/>
  <cols>
    <col min="1" max="1" width="5" style="8" customWidth="1"/>
    <col min="2" max="2" width="28.5703125" style="8" customWidth="1"/>
    <col min="3" max="3" width="48.42578125" style="8" customWidth="1"/>
    <col min="4" max="4" width="14.42578125" style="8" customWidth="1"/>
    <col min="5" max="14" width="9.140625" style="8"/>
    <col min="15" max="15" width="3.5703125" style="8" customWidth="1"/>
    <col min="16" max="16" width="3.28515625" style="8" customWidth="1"/>
    <col min="17" max="16384" width="9.140625" style="8"/>
  </cols>
  <sheetData>
    <row r="1" spans="2:16" ht="15.75" thickBot="1" x14ac:dyDescent="0.35">
      <c r="P1" s="260"/>
    </row>
    <row r="2" spans="2:16" ht="15.75" thickBot="1" x14ac:dyDescent="0.35">
      <c r="B2" s="675" t="str">
        <f>'Version Control'!$B$2</f>
        <v>Title Block</v>
      </c>
      <c r="C2" s="676"/>
      <c r="P2" s="260"/>
    </row>
    <row r="3" spans="2:16" x14ac:dyDescent="0.3">
      <c r="B3" s="577" t="str">
        <f>'Version Control'!$B$3</f>
        <v>Test Report Template Name:</v>
      </c>
      <c r="C3" s="578" t="str">
        <f>'Version Control'!$C$3</f>
        <v xml:space="preserve">Residential Clothes Washer J2  </v>
      </c>
      <c r="P3" s="260"/>
    </row>
    <row r="4" spans="2:16" ht="16.5" x14ac:dyDescent="0.3">
      <c r="B4" s="579" t="str">
        <f>'Version Control'!$B$4</f>
        <v>Version Number:</v>
      </c>
      <c r="C4" s="580" t="str">
        <f>'Version Control'!$C$4</f>
        <v>v1.2</v>
      </c>
      <c r="E4" s="686" t="s">
        <v>210</v>
      </c>
      <c r="F4" s="686"/>
      <c r="G4" s="686"/>
      <c r="P4" s="260"/>
    </row>
    <row r="5" spans="2:16" x14ac:dyDescent="0.3">
      <c r="B5" s="581" t="str">
        <f>'Version Control'!$B$5</f>
        <v xml:space="preserve">Latest Template Revision: </v>
      </c>
      <c r="C5" s="582">
        <f>'Version Control'!$C$5</f>
        <v>42062</v>
      </c>
      <c r="P5" s="260"/>
    </row>
    <row r="6" spans="2:16" x14ac:dyDescent="0.3">
      <c r="B6" s="581" t="str">
        <f>'Version Control'!$B$6</f>
        <v>Tab Name:</v>
      </c>
      <c r="C6" s="580" t="str">
        <f ca="1">MID(CELL("filename",B1), FIND("]", CELL("filename", B1))+ 1, 255)</f>
        <v>Test Conditions</v>
      </c>
      <c r="P6" s="260"/>
    </row>
    <row r="7" spans="2:16" ht="34.5" customHeight="1" x14ac:dyDescent="0.3">
      <c r="B7" s="583" t="str">
        <f>'Version Control'!$B$7</f>
        <v>File Name:</v>
      </c>
      <c r="C7" s="584" t="str">
        <f ca="1">'Version Control'!$C$7</f>
        <v>Residential Clothes Washer J2 - v1 2.xlsx</v>
      </c>
      <c r="P7" s="260"/>
    </row>
    <row r="8" spans="2:16" ht="15.75" thickBot="1" x14ac:dyDescent="0.35">
      <c r="B8" s="585" t="str">
        <f>'Version Control'!$B$8</f>
        <v xml:space="preserve">Test Completion Date: </v>
      </c>
      <c r="C8" s="586" t="str">
        <f>'Version Control'!$C$8</f>
        <v>[MM/DD/YYYY]</v>
      </c>
      <c r="P8" s="260"/>
    </row>
    <row r="9" spans="2:16" x14ac:dyDescent="0.3">
      <c r="P9" s="260"/>
    </row>
    <row r="10" spans="2:16" ht="15.75" thickBot="1" x14ac:dyDescent="0.35">
      <c r="P10" s="260"/>
    </row>
    <row r="11" spans="2:16" ht="18" thickBot="1" x14ac:dyDescent="0.35">
      <c r="B11" s="10" t="s">
        <v>127</v>
      </c>
      <c r="C11" s="136"/>
      <c r="P11" s="260"/>
    </row>
    <row r="12" spans="2:16" x14ac:dyDescent="0.3">
      <c r="B12" s="239" t="s">
        <v>46</v>
      </c>
      <c r="C12" s="240" t="s">
        <v>43</v>
      </c>
      <c r="D12" s="37"/>
      <c r="E12" s="37"/>
      <c r="F12" s="9"/>
      <c r="P12" s="260"/>
    </row>
    <row r="13" spans="2:16" x14ac:dyDescent="0.3">
      <c r="B13" s="241" t="s">
        <v>45</v>
      </c>
      <c r="C13" s="242" t="s">
        <v>214</v>
      </c>
      <c r="D13" s="12"/>
      <c r="E13" s="12"/>
      <c r="P13" s="260"/>
    </row>
    <row r="14" spans="2:16" x14ac:dyDescent="0.3">
      <c r="B14" s="241" t="s">
        <v>44</v>
      </c>
      <c r="C14" s="242" t="s">
        <v>215</v>
      </c>
      <c r="D14" s="12"/>
      <c r="E14" s="12"/>
      <c r="P14" s="260"/>
    </row>
    <row r="15" spans="2:16" x14ac:dyDescent="0.3">
      <c r="B15" s="241" t="s">
        <v>47</v>
      </c>
      <c r="C15" s="242" t="s">
        <v>48</v>
      </c>
      <c r="D15" s="12"/>
      <c r="E15" s="12"/>
      <c r="P15" s="260"/>
    </row>
    <row r="16" spans="2:16" ht="46.5" customHeight="1" thickBot="1" x14ac:dyDescent="0.35">
      <c r="B16" s="243" t="s">
        <v>213</v>
      </c>
      <c r="C16" s="244" t="s">
        <v>216</v>
      </c>
      <c r="D16" s="12"/>
      <c r="E16" s="12"/>
      <c r="P16" s="260"/>
    </row>
    <row r="17" spans="2:16" ht="15.75" thickBot="1" x14ac:dyDescent="0.35">
      <c r="D17" s="12"/>
      <c r="E17" s="12"/>
      <c r="P17" s="260"/>
    </row>
    <row r="18" spans="2:16" ht="18" thickBot="1" x14ac:dyDescent="0.35">
      <c r="B18" s="10" t="s">
        <v>198</v>
      </c>
      <c r="C18" s="135"/>
      <c r="D18" s="136"/>
      <c r="P18" s="260"/>
    </row>
    <row r="19" spans="2:16" x14ac:dyDescent="0.3">
      <c r="B19" s="245" t="s">
        <v>46</v>
      </c>
      <c r="C19" s="200"/>
      <c r="D19" s="246" t="s">
        <v>130</v>
      </c>
      <c r="E19" s="37"/>
      <c r="P19" s="260"/>
    </row>
    <row r="20" spans="2:16" x14ac:dyDescent="0.3">
      <c r="B20" s="247" t="s">
        <v>45</v>
      </c>
      <c r="C20" s="201"/>
      <c r="D20" s="248" t="s">
        <v>131</v>
      </c>
      <c r="E20" s="12"/>
      <c r="P20" s="260"/>
    </row>
    <row r="21" spans="2:16" x14ac:dyDescent="0.3">
      <c r="B21" s="247" t="s">
        <v>44</v>
      </c>
      <c r="C21" s="201"/>
      <c r="D21" s="248" t="s">
        <v>131</v>
      </c>
      <c r="E21" s="12"/>
      <c r="P21" s="260"/>
    </row>
    <row r="22" spans="2:16" x14ac:dyDescent="0.3">
      <c r="B22" s="247" t="s">
        <v>134</v>
      </c>
      <c r="C22" s="201"/>
      <c r="D22" s="248" t="s">
        <v>132</v>
      </c>
      <c r="E22" s="12"/>
      <c r="P22" s="260"/>
    </row>
    <row r="23" spans="2:16" x14ac:dyDescent="0.3">
      <c r="B23" s="247" t="s">
        <v>133</v>
      </c>
      <c r="C23" s="201"/>
      <c r="D23" s="248" t="s">
        <v>132</v>
      </c>
      <c r="P23" s="260"/>
    </row>
    <row r="24" spans="2:16" ht="30.75" thickBot="1" x14ac:dyDescent="0.35">
      <c r="B24" s="249" t="s">
        <v>218</v>
      </c>
      <c r="C24" s="202"/>
      <c r="D24" s="250" t="s">
        <v>131</v>
      </c>
      <c r="P24" s="260"/>
    </row>
    <row r="25" spans="2:16" ht="15.75" thickBot="1" x14ac:dyDescent="0.35">
      <c r="P25" s="260"/>
    </row>
    <row r="26" spans="2:16" ht="18" thickBot="1" x14ac:dyDescent="0.35">
      <c r="B26" s="10" t="s">
        <v>207</v>
      </c>
      <c r="C26" s="134"/>
      <c r="D26" s="134"/>
      <c r="E26" s="134"/>
      <c r="F26" s="134"/>
      <c r="G26" s="134"/>
      <c r="H26" s="134"/>
      <c r="I26" s="134"/>
      <c r="J26" s="134"/>
      <c r="K26" s="134"/>
      <c r="L26" s="134"/>
      <c r="M26" s="134"/>
      <c r="N26" s="11"/>
      <c r="P26" s="260"/>
    </row>
    <row r="27" spans="2:16" ht="15.75" customHeight="1" x14ac:dyDescent="0.3">
      <c r="B27" s="685" t="s">
        <v>219</v>
      </c>
      <c r="C27" s="683"/>
      <c r="D27" s="683"/>
      <c r="E27" s="683"/>
      <c r="F27" s="683"/>
      <c r="G27" s="683"/>
      <c r="H27" s="683"/>
      <c r="I27" s="683"/>
      <c r="J27" s="683"/>
      <c r="K27" s="683"/>
      <c r="L27" s="683"/>
      <c r="M27" s="683"/>
      <c r="N27" s="684"/>
      <c r="P27" s="260"/>
    </row>
    <row r="28" spans="2:16" x14ac:dyDescent="0.3">
      <c r="B28" s="677"/>
      <c r="C28" s="679"/>
      <c r="D28" s="679"/>
      <c r="E28" s="679"/>
      <c r="F28" s="679"/>
      <c r="G28" s="679"/>
      <c r="H28" s="679"/>
      <c r="I28" s="679"/>
      <c r="J28" s="679"/>
      <c r="K28" s="679"/>
      <c r="L28" s="679"/>
      <c r="M28" s="679"/>
      <c r="N28" s="680"/>
      <c r="P28" s="260"/>
    </row>
    <row r="29" spans="2:16" x14ac:dyDescent="0.3">
      <c r="B29" s="677"/>
      <c r="C29" s="679"/>
      <c r="D29" s="679"/>
      <c r="E29" s="679"/>
      <c r="F29" s="679"/>
      <c r="G29" s="679"/>
      <c r="H29" s="679"/>
      <c r="I29" s="679"/>
      <c r="J29" s="679"/>
      <c r="K29" s="679"/>
      <c r="L29" s="679"/>
      <c r="M29" s="679"/>
      <c r="N29" s="680"/>
      <c r="P29" s="260"/>
    </row>
    <row r="30" spans="2:16" x14ac:dyDescent="0.3">
      <c r="B30" s="677" t="s">
        <v>220</v>
      </c>
      <c r="C30" s="679"/>
      <c r="D30" s="679"/>
      <c r="E30" s="679"/>
      <c r="F30" s="679"/>
      <c r="G30" s="679"/>
      <c r="H30" s="679"/>
      <c r="I30" s="679"/>
      <c r="J30" s="679"/>
      <c r="K30" s="679"/>
      <c r="L30" s="679"/>
      <c r="M30" s="679"/>
      <c r="N30" s="680"/>
      <c r="P30" s="260"/>
    </row>
    <row r="31" spans="2:16" x14ac:dyDescent="0.3">
      <c r="B31" s="677"/>
      <c r="C31" s="679"/>
      <c r="D31" s="679"/>
      <c r="E31" s="679"/>
      <c r="F31" s="679"/>
      <c r="G31" s="679"/>
      <c r="H31" s="679"/>
      <c r="I31" s="679"/>
      <c r="J31" s="679"/>
      <c r="K31" s="679"/>
      <c r="L31" s="679"/>
      <c r="M31" s="679"/>
      <c r="N31" s="680"/>
      <c r="P31" s="260"/>
    </row>
    <row r="32" spans="2:16" x14ac:dyDescent="0.3">
      <c r="B32" s="677"/>
      <c r="C32" s="679"/>
      <c r="D32" s="679"/>
      <c r="E32" s="679"/>
      <c r="F32" s="679"/>
      <c r="G32" s="679"/>
      <c r="H32" s="679"/>
      <c r="I32" s="679"/>
      <c r="J32" s="679"/>
      <c r="K32" s="679"/>
      <c r="L32" s="679"/>
      <c r="M32" s="679"/>
      <c r="N32" s="680"/>
      <c r="P32" s="260"/>
    </row>
    <row r="33" spans="1:16" x14ac:dyDescent="0.3">
      <c r="B33" s="677" t="s">
        <v>221</v>
      </c>
      <c r="C33" s="679"/>
      <c r="D33" s="679"/>
      <c r="E33" s="679"/>
      <c r="F33" s="679"/>
      <c r="G33" s="679"/>
      <c r="H33" s="679"/>
      <c r="I33" s="679"/>
      <c r="J33" s="679"/>
      <c r="K33" s="679"/>
      <c r="L33" s="679"/>
      <c r="M33" s="679"/>
      <c r="N33" s="680"/>
      <c r="P33" s="260"/>
    </row>
    <row r="34" spans="1:16" x14ac:dyDescent="0.3">
      <c r="B34" s="677"/>
      <c r="C34" s="679"/>
      <c r="D34" s="679"/>
      <c r="E34" s="679"/>
      <c r="F34" s="679"/>
      <c r="G34" s="679"/>
      <c r="H34" s="679"/>
      <c r="I34" s="679"/>
      <c r="J34" s="679"/>
      <c r="K34" s="679"/>
      <c r="L34" s="679"/>
      <c r="M34" s="679"/>
      <c r="N34" s="680"/>
      <c r="P34" s="260"/>
    </row>
    <row r="35" spans="1:16" x14ac:dyDescent="0.3">
      <c r="B35" s="677"/>
      <c r="C35" s="679"/>
      <c r="D35" s="679"/>
      <c r="E35" s="679"/>
      <c r="F35" s="679"/>
      <c r="G35" s="679"/>
      <c r="H35" s="679"/>
      <c r="I35" s="679"/>
      <c r="J35" s="679"/>
      <c r="K35" s="679"/>
      <c r="L35" s="679"/>
      <c r="M35" s="679"/>
      <c r="N35" s="680"/>
      <c r="P35" s="260"/>
    </row>
    <row r="36" spans="1:16" x14ac:dyDescent="0.3">
      <c r="B36" s="677" t="s">
        <v>217</v>
      </c>
      <c r="C36" s="679"/>
      <c r="D36" s="679"/>
      <c r="E36" s="679"/>
      <c r="F36" s="679"/>
      <c r="G36" s="679"/>
      <c r="H36" s="679"/>
      <c r="I36" s="679"/>
      <c r="J36" s="679"/>
      <c r="K36" s="679"/>
      <c r="L36" s="679"/>
      <c r="M36" s="679"/>
      <c r="N36" s="680"/>
      <c r="P36" s="260"/>
    </row>
    <row r="37" spans="1:16" x14ac:dyDescent="0.3">
      <c r="B37" s="677"/>
      <c r="C37" s="679"/>
      <c r="D37" s="679"/>
      <c r="E37" s="679"/>
      <c r="F37" s="679"/>
      <c r="G37" s="679"/>
      <c r="H37" s="679"/>
      <c r="I37" s="679"/>
      <c r="J37" s="679"/>
      <c r="K37" s="679"/>
      <c r="L37" s="679"/>
      <c r="M37" s="679"/>
      <c r="N37" s="680"/>
      <c r="P37" s="260"/>
    </row>
    <row r="38" spans="1:16" ht="15.75" thickBot="1" x14ac:dyDescent="0.35">
      <c r="B38" s="678"/>
      <c r="C38" s="681"/>
      <c r="D38" s="681"/>
      <c r="E38" s="681"/>
      <c r="F38" s="681"/>
      <c r="G38" s="681"/>
      <c r="H38" s="681"/>
      <c r="I38" s="681"/>
      <c r="J38" s="681"/>
      <c r="K38" s="681"/>
      <c r="L38" s="681"/>
      <c r="M38" s="681"/>
      <c r="N38" s="682"/>
      <c r="P38" s="260"/>
    </row>
    <row r="39" spans="1:16" x14ac:dyDescent="0.3">
      <c r="P39" s="260"/>
    </row>
    <row r="40" spans="1:16" x14ac:dyDescent="0.3">
      <c r="A40" s="260"/>
      <c r="B40" s="260"/>
      <c r="C40" s="260"/>
      <c r="D40" s="260"/>
      <c r="E40" s="260"/>
      <c r="F40" s="260"/>
      <c r="G40" s="260"/>
      <c r="H40" s="260"/>
      <c r="I40" s="260"/>
      <c r="J40" s="260"/>
      <c r="K40" s="260"/>
      <c r="L40" s="260"/>
      <c r="M40" s="260"/>
      <c r="N40" s="260"/>
      <c r="O40" s="260"/>
      <c r="P40" s="260"/>
    </row>
  </sheetData>
  <sheetProtection password="CB38" sheet="1" objects="1" scenarios="1" selectLockedCells="1"/>
  <mergeCells count="10">
    <mergeCell ref="B2:C2"/>
    <mergeCell ref="B36:B38"/>
    <mergeCell ref="C36:N38"/>
    <mergeCell ref="C27:N29"/>
    <mergeCell ref="B27:B29"/>
    <mergeCell ref="B30:B32"/>
    <mergeCell ref="C30:N32"/>
    <mergeCell ref="B33:B35"/>
    <mergeCell ref="C33:N35"/>
    <mergeCell ref="E4:G4"/>
  </mergeCells>
  <hyperlinks>
    <hyperlink ref="E4" location="Instructions!C35"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J168"/>
  <sheetViews>
    <sheetView zoomScale="80" zoomScaleNormal="80" workbookViewId="0">
      <selection activeCell="G4" sqref="G4"/>
    </sheetView>
  </sheetViews>
  <sheetFormatPr defaultColWidth="9.140625" defaultRowHeight="18" x14ac:dyDescent="0.35"/>
  <cols>
    <col min="1" max="1" width="4.5703125" style="138" customWidth="1"/>
    <col min="2" max="2" width="49.28515625" style="138" customWidth="1"/>
    <col min="3" max="3" width="19.85546875" style="138" customWidth="1"/>
    <col min="4" max="4" width="20.7109375" style="138" customWidth="1"/>
    <col min="5" max="5" width="21.28515625" style="138" customWidth="1"/>
    <col min="6" max="6" width="19.140625" style="138" customWidth="1"/>
    <col min="7" max="7" width="35.85546875" style="138" customWidth="1"/>
    <col min="8" max="8" width="4.85546875" style="138" customWidth="1"/>
    <col min="9" max="16384" width="9.140625" style="138"/>
  </cols>
  <sheetData>
    <row r="1" spans="1:8" ht="18.75" thickBot="1" x14ac:dyDescent="0.4">
      <c r="H1" s="256"/>
    </row>
    <row r="2" spans="1:8" ht="18.75" thickBot="1" x14ac:dyDescent="0.4">
      <c r="B2" s="703" t="str">
        <f>'Version Control'!$B$2</f>
        <v>Title Block</v>
      </c>
      <c r="C2" s="704"/>
      <c r="D2" s="704"/>
      <c r="E2" s="705"/>
      <c r="H2" s="256"/>
    </row>
    <row r="3" spans="1:8" ht="18" customHeight="1" x14ac:dyDescent="0.35">
      <c r="B3" s="483" t="str">
        <f>'Version Control'!$B$3</f>
        <v>Test Report Template Name:</v>
      </c>
      <c r="C3" s="706" t="str">
        <f>'Version Control'!$C$3</f>
        <v xml:space="preserve">Residential Clothes Washer J2  </v>
      </c>
      <c r="D3" s="707"/>
      <c r="E3" s="708"/>
      <c r="H3" s="256"/>
    </row>
    <row r="4" spans="1:8" x14ac:dyDescent="0.35">
      <c r="B4" s="238" t="str">
        <f>'Version Control'!$B$4</f>
        <v>Version Number:</v>
      </c>
      <c r="C4" s="693" t="str">
        <f>'Version Control'!$C$4</f>
        <v>v1.2</v>
      </c>
      <c r="D4" s="694"/>
      <c r="E4" s="695"/>
      <c r="G4" s="140" t="s">
        <v>210</v>
      </c>
      <c r="H4" s="256"/>
    </row>
    <row r="5" spans="1:8" x14ac:dyDescent="0.35">
      <c r="B5" s="215" t="str">
        <f>'Version Control'!$B$5</f>
        <v xml:space="preserve">Latest Template Revision: </v>
      </c>
      <c r="C5" s="690">
        <f>'Version Control'!$C$5</f>
        <v>42062</v>
      </c>
      <c r="D5" s="691"/>
      <c r="E5" s="692"/>
      <c r="H5" s="256"/>
    </row>
    <row r="6" spans="1:8" x14ac:dyDescent="0.35">
      <c r="B6" s="215" t="str">
        <f>'Version Control'!$B$6</f>
        <v>Tab Name:</v>
      </c>
      <c r="C6" s="693" t="str">
        <f ca="1">MID(CELL("filename",A1), FIND("]", CELL("filename", A1))+ 1, 255)</f>
        <v>Test Data Inputs</v>
      </c>
      <c r="D6" s="694"/>
      <c r="E6" s="695"/>
      <c r="H6" s="256"/>
    </row>
    <row r="7" spans="1:8" ht="37.5" customHeight="1" x14ac:dyDescent="0.35">
      <c r="B7" s="571" t="str">
        <f>'Version Control'!$B$7</f>
        <v>File Name:</v>
      </c>
      <c r="C7" s="700" t="str">
        <f ca="1">'Version Control'!$C$7</f>
        <v>Residential Clothes Washer J2 - v1 2.xlsx</v>
      </c>
      <c r="D7" s="701"/>
      <c r="E7" s="702"/>
      <c r="H7" s="256"/>
    </row>
    <row r="8" spans="1:8" ht="18.75" thickBot="1" x14ac:dyDescent="0.4">
      <c r="B8" s="216" t="str">
        <f>'Version Control'!$B$8</f>
        <v xml:space="preserve">Test Completion Date: </v>
      </c>
      <c r="C8" s="696" t="str">
        <f>'Version Control'!$C$8</f>
        <v>[MM/DD/YYYY]</v>
      </c>
      <c r="D8" s="697"/>
      <c r="E8" s="698"/>
      <c r="H8" s="256"/>
    </row>
    <row r="9" spans="1:8" x14ac:dyDescent="0.35">
      <c r="H9" s="256"/>
    </row>
    <row r="10" spans="1:8" ht="18.75" thickBot="1" x14ac:dyDescent="0.4">
      <c r="H10" s="256"/>
    </row>
    <row r="11" spans="1:8" ht="18.75" thickBot="1" x14ac:dyDescent="0.4">
      <c r="A11" s="125"/>
      <c r="B11" s="210" t="s">
        <v>27</v>
      </c>
      <c r="C11" s="211"/>
      <c r="D11" s="208"/>
      <c r="F11" s="141"/>
      <c r="H11" s="256"/>
    </row>
    <row r="12" spans="1:8" x14ac:dyDescent="0.35">
      <c r="A12" s="125"/>
      <c r="B12" s="167" t="s">
        <v>49</v>
      </c>
      <c r="C12" s="536"/>
      <c r="D12" s="251" t="s">
        <v>50</v>
      </c>
      <c r="F12" s="141"/>
      <c r="H12" s="256"/>
    </row>
    <row r="13" spans="1:8" x14ac:dyDescent="0.35">
      <c r="A13" s="125"/>
      <c r="B13" s="167" t="s">
        <v>51</v>
      </c>
      <c r="C13" s="536"/>
      <c r="D13" s="251" t="s">
        <v>50</v>
      </c>
      <c r="F13" s="141"/>
      <c r="H13" s="256"/>
    </row>
    <row r="14" spans="1:8" x14ac:dyDescent="0.35">
      <c r="A14" s="125"/>
      <c r="B14" s="168" t="s">
        <v>120</v>
      </c>
      <c r="C14" s="203"/>
      <c r="D14" s="251" t="s">
        <v>131</v>
      </c>
      <c r="F14" s="141"/>
      <c r="H14" s="256"/>
    </row>
    <row r="15" spans="1:8" ht="20.25" x14ac:dyDescent="0.35">
      <c r="A15" s="125"/>
      <c r="B15" s="167" t="s">
        <v>121</v>
      </c>
      <c r="C15" s="204" t="str">
        <f>IF(C14=60,62.3,IF(C14=100,62,""))</f>
        <v/>
      </c>
      <c r="D15" s="234" t="s">
        <v>211</v>
      </c>
      <c r="F15" s="141"/>
      <c r="H15" s="256"/>
    </row>
    <row r="16" spans="1:8" ht="18.75" thickBot="1" x14ac:dyDescent="0.4">
      <c r="B16" s="145" t="s">
        <v>52</v>
      </c>
      <c r="C16" s="205" t="e">
        <f>(C13-C12)/C15</f>
        <v>#VALUE!</v>
      </c>
      <c r="D16" s="252" t="s">
        <v>53</v>
      </c>
      <c r="F16" s="141"/>
      <c r="H16" s="256"/>
    </row>
    <row r="17" spans="2:8" ht="18.75" thickBot="1" x14ac:dyDescent="0.4">
      <c r="E17" s="146"/>
      <c r="H17" s="256"/>
    </row>
    <row r="18" spans="2:8" ht="18.75" thickBot="1" x14ac:dyDescent="0.4">
      <c r="B18" s="210" t="s">
        <v>325</v>
      </c>
      <c r="C18" s="211"/>
      <c r="D18" s="211"/>
      <c r="E18" s="211"/>
      <c r="F18" s="208"/>
      <c r="H18" s="256"/>
    </row>
    <row r="19" spans="2:8" x14ac:dyDescent="0.35">
      <c r="B19" s="144" t="s">
        <v>42</v>
      </c>
      <c r="C19" s="463">
        <f>'General Info &amp; Test Results'!C30</f>
        <v>0</v>
      </c>
      <c r="D19" s="400"/>
      <c r="E19" s="141"/>
      <c r="F19" s="142"/>
      <c r="H19" s="256"/>
    </row>
    <row r="20" spans="2:8" ht="36" customHeight="1" x14ac:dyDescent="0.35">
      <c r="B20" s="144"/>
      <c r="C20" s="460" t="s">
        <v>324</v>
      </c>
      <c r="D20" s="447" t="s">
        <v>510</v>
      </c>
      <c r="E20" s="709" t="s">
        <v>509</v>
      </c>
      <c r="F20" s="710"/>
      <c r="H20" s="256"/>
    </row>
    <row r="21" spans="2:8" x14ac:dyDescent="0.35">
      <c r="B21" s="169" t="s">
        <v>59</v>
      </c>
      <c r="C21" s="456">
        <v>3</v>
      </c>
      <c r="D21" s="203"/>
      <c r="E21" s="141" t="s">
        <v>50</v>
      </c>
      <c r="F21" s="142"/>
      <c r="H21" s="256"/>
    </row>
    <row r="22" spans="2:8" x14ac:dyDescent="0.35">
      <c r="B22" s="169" t="s">
        <v>61</v>
      </c>
      <c r="C22" s="456" t="e">
        <f>VLOOKUP(ROUNDDOWN(ROUND(C16,2),1),Tables!B32:K84,9)</f>
        <v>#VALUE!</v>
      </c>
      <c r="D22" s="203"/>
      <c r="E22" s="141" t="s">
        <v>50</v>
      </c>
      <c r="F22" s="142"/>
      <c r="H22" s="256"/>
    </row>
    <row r="23" spans="2:8" ht="18.75" thickBot="1" x14ac:dyDescent="0.4">
      <c r="B23" s="206" t="s">
        <v>60</v>
      </c>
      <c r="C23" s="457" t="e">
        <f>VLOOKUP(ROUNDDOWN(ROUND(C16,2),1),Tables!B32:K84,7)</f>
        <v>#VALUE!</v>
      </c>
      <c r="D23" s="316"/>
      <c r="E23" s="143" t="s">
        <v>50</v>
      </c>
      <c r="F23" s="317"/>
      <c r="H23" s="256"/>
    </row>
    <row r="24" spans="2:8" ht="18.75" thickBot="1" x14ac:dyDescent="0.4">
      <c r="H24" s="256"/>
    </row>
    <row r="25" spans="2:8" ht="18.75" thickBot="1" x14ac:dyDescent="0.4">
      <c r="B25" s="210" t="s">
        <v>302</v>
      </c>
      <c r="C25" s="211"/>
      <c r="D25" s="211"/>
      <c r="E25" s="211"/>
      <c r="F25" s="208"/>
      <c r="H25" s="256"/>
    </row>
    <row r="26" spans="2:8" x14ac:dyDescent="0.35">
      <c r="B26" s="458" t="s">
        <v>345</v>
      </c>
      <c r="C26" s="464">
        <f>'General Info &amp; Test Results'!C41</f>
        <v>0</v>
      </c>
      <c r="D26" s="459"/>
      <c r="F26" s="142"/>
      <c r="H26" s="256"/>
    </row>
    <row r="27" spans="2:8" x14ac:dyDescent="0.35">
      <c r="B27" s="167" t="s">
        <v>304</v>
      </c>
      <c r="C27" s="536"/>
      <c r="D27" s="141" t="s">
        <v>303</v>
      </c>
      <c r="F27" s="142"/>
      <c r="H27" s="256"/>
    </row>
    <row r="28" spans="2:8" ht="18.75" thickBot="1" x14ac:dyDescent="0.4">
      <c r="B28" s="207" t="s">
        <v>305</v>
      </c>
      <c r="C28" s="537"/>
      <c r="D28" s="143" t="s">
        <v>303</v>
      </c>
      <c r="E28" s="143"/>
      <c r="F28" s="317"/>
      <c r="H28" s="256"/>
    </row>
    <row r="29" spans="2:8" ht="18.75" thickBot="1" x14ac:dyDescent="0.4">
      <c r="H29" s="256"/>
    </row>
    <row r="30" spans="2:8" ht="18.75" thickBot="1" x14ac:dyDescent="0.4">
      <c r="B30" s="210" t="s">
        <v>57</v>
      </c>
      <c r="C30" s="211"/>
      <c r="D30" s="211"/>
      <c r="E30" s="211"/>
      <c r="F30" s="208"/>
      <c r="H30" s="256"/>
    </row>
    <row r="31" spans="2:8" x14ac:dyDescent="0.35">
      <c r="B31" s="144" t="s">
        <v>62</v>
      </c>
      <c r="C31" s="449">
        <f>'General Info &amp; Test Results'!C36</f>
        <v>0</v>
      </c>
      <c r="D31" s="141"/>
      <c r="F31" s="142"/>
      <c r="H31" s="256"/>
    </row>
    <row r="32" spans="2:8" ht="16.5" customHeight="1" x14ac:dyDescent="0.35">
      <c r="B32" s="144" t="s">
        <v>58</v>
      </c>
      <c r="C32" s="450">
        <f>'General Info &amp; Test Results'!C40</f>
        <v>0</v>
      </c>
      <c r="D32" s="141"/>
      <c r="F32" s="142"/>
      <c r="H32" s="256"/>
    </row>
    <row r="33" spans="2:8" ht="16.5" customHeight="1" x14ac:dyDescent="0.35">
      <c r="B33" s="151" t="s">
        <v>76</v>
      </c>
      <c r="C33" s="152"/>
      <c r="D33" s="152"/>
      <c r="E33" s="152"/>
      <c r="F33" s="153"/>
      <c r="H33" s="256"/>
    </row>
    <row r="34" spans="2:8" x14ac:dyDescent="0.35">
      <c r="B34" s="154" t="s">
        <v>306</v>
      </c>
      <c r="C34" s="170"/>
      <c r="D34" s="171"/>
      <c r="E34" s="300" t="s">
        <v>310</v>
      </c>
      <c r="F34" s="522"/>
      <c r="H34" s="256"/>
    </row>
    <row r="35" spans="2:8" ht="19.5" x14ac:dyDescent="0.4">
      <c r="B35" s="167" t="s">
        <v>343</v>
      </c>
      <c r="C35" s="536"/>
      <c r="D35" s="141" t="s">
        <v>50</v>
      </c>
      <c r="E35" s="688" t="e">
        <f>'Calculations - RMC'!C38</f>
        <v>#N/A</v>
      </c>
      <c r="F35" s="699"/>
      <c r="H35" s="256"/>
    </row>
    <row r="36" spans="2:8" ht="19.5" x14ac:dyDescent="0.4">
      <c r="B36" s="167" t="s">
        <v>344</v>
      </c>
      <c r="C36" s="536"/>
      <c r="D36" s="141" t="s">
        <v>50</v>
      </c>
      <c r="E36" s="689"/>
      <c r="F36" s="699"/>
      <c r="H36" s="256"/>
    </row>
    <row r="37" spans="2:8" x14ac:dyDescent="0.35">
      <c r="B37" s="154" t="s">
        <v>307</v>
      </c>
      <c r="C37" s="141"/>
      <c r="D37" s="141"/>
      <c r="E37" s="141"/>
      <c r="F37" s="523"/>
      <c r="H37" s="256"/>
    </row>
    <row r="38" spans="2:8" ht="19.5" x14ac:dyDescent="0.4">
      <c r="B38" s="167" t="s">
        <v>343</v>
      </c>
      <c r="C38" s="536"/>
      <c r="D38" s="141" t="s">
        <v>50</v>
      </c>
      <c r="E38" s="688" t="e">
        <f>'Calculations - RMC'!C44</f>
        <v>#N/A</v>
      </c>
      <c r="F38" s="699"/>
      <c r="H38" s="256"/>
    </row>
    <row r="39" spans="2:8" ht="19.5" x14ac:dyDescent="0.4">
      <c r="B39" s="167" t="s">
        <v>344</v>
      </c>
      <c r="C39" s="536"/>
      <c r="D39" s="141" t="s">
        <v>50</v>
      </c>
      <c r="E39" s="689"/>
      <c r="F39" s="699"/>
      <c r="H39" s="256"/>
    </row>
    <row r="40" spans="2:8" x14ac:dyDescent="0.35">
      <c r="B40" s="154" t="s">
        <v>308</v>
      </c>
      <c r="C40" s="141"/>
      <c r="D40" s="141"/>
      <c r="E40" s="141"/>
      <c r="F40" s="524"/>
      <c r="H40" s="256"/>
    </row>
    <row r="41" spans="2:8" ht="19.5" x14ac:dyDescent="0.4">
      <c r="B41" s="167" t="s">
        <v>343</v>
      </c>
      <c r="C41" s="536"/>
      <c r="D41" s="141" t="s">
        <v>50</v>
      </c>
      <c r="E41" s="688" t="e">
        <f>'Calculations - RMC'!C50</f>
        <v>#N/A</v>
      </c>
      <c r="F41" s="699"/>
      <c r="H41" s="256"/>
    </row>
    <row r="42" spans="2:8" ht="19.5" x14ac:dyDescent="0.4">
      <c r="B42" s="167" t="s">
        <v>344</v>
      </c>
      <c r="C42" s="536"/>
      <c r="D42" s="141" t="s">
        <v>50</v>
      </c>
      <c r="E42" s="689"/>
      <c r="F42" s="699"/>
      <c r="H42" s="256"/>
    </row>
    <row r="43" spans="2:8" x14ac:dyDescent="0.35">
      <c r="B43" s="154" t="s">
        <v>309</v>
      </c>
      <c r="C43" s="141"/>
      <c r="D43" s="141"/>
      <c r="E43" s="141"/>
      <c r="F43" s="524"/>
      <c r="H43" s="256"/>
    </row>
    <row r="44" spans="2:8" ht="19.5" x14ac:dyDescent="0.4">
      <c r="B44" s="167" t="s">
        <v>343</v>
      </c>
      <c r="C44" s="536"/>
      <c r="D44" s="141" t="s">
        <v>50</v>
      </c>
      <c r="E44" s="688" t="e">
        <f>'Calculations - RMC'!C56</f>
        <v>#N/A</v>
      </c>
      <c r="F44" s="699"/>
      <c r="H44" s="256"/>
    </row>
    <row r="45" spans="2:8" ht="19.5" x14ac:dyDescent="0.4">
      <c r="B45" s="167" t="s">
        <v>344</v>
      </c>
      <c r="C45" s="536"/>
      <c r="D45" s="141" t="s">
        <v>50</v>
      </c>
      <c r="E45" s="689"/>
      <c r="F45" s="699"/>
      <c r="H45" s="256"/>
    </row>
    <row r="46" spans="2:8" x14ac:dyDescent="0.35">
      <c r="B46" s="528"/>
      <c r="C46" s="529"/>
      <c r="D46" s="529"/>
      <c r="E46" s="530"/>
      <c r="F46" s="525"/>
      <c r="H46" s="256"/>
    </row>
    <row r="47" spans="2:8" x14ac:dyDescent="0.35">
      <c r="B47" s="151" t="s">
        <v>77</v>
      </c>
      <c r="C47" s="152"/>
      <c r="D47" s="152"/>
      <c r="E47" s="152"/>
      <c r="F47" s="526"/>
      <c r="H47" s="256"/>
    </row>
    <row r="48" spans="2:8" x14ac:dyDescent="0.35">
      <c r="B48" s="154" t="s">
        <v>306</v>
      </c>
      <c r="C48" s="170"/>
      <c r="D48" s="171"/>
      <c r="E48" s="300" t="s">
        <v>310</v>
      </c>
      <c r="F48" s="522"/>
      <c r="H48" s="256"/>
    </row>
    <row r="49" spans="2:10" ht="19.5" x14ac:dyDescent="0.4">
      <c r="B49" s="167" t="s">
        <v>343</v>
      </c>
      <c r="C49" s="536"/>
      <c r="D49" s="141" t="s">
        <v>50</v>
      </c>
      <c r="E49" s="688" t="e">
        <f>'Calculations - RMC'!D38</f>
        <v>#N/A</v>
      </c>
      <c r="F49" s="687"/>
      <c r="H49" s="256"/>
    </row>
    <row r="50" spans="2:10" ht="19.5" x14ac:dyDescent="0.4">
      <c r="B50" s="167" t="s">
        <v>344</v>
      </c>
      <c r="C50" s="536"/>
      <c r="D50" s="141" t="s">
        <v>50</v>
      </c>
      <c r="E50" s="689"/>
      <c r="F50" s="687"/>
      <c r="H50" s="256"/>
    </row>
    <row r="51" spans="2:10" x14ac:dyDescent="0.35">
      <c r="B51" s="154" t="s">
        <v>307</v>
      </c>
      <c r="C51" s="141"/>
      <c r="D51" s="141"/>
      <c r="E51" s="141"/>
      <c r="F51" s="527"/>
      <c r="H51" s="256"/>
    </row>
    <row r="52" spans="2:10" ht="19.5" x14ac:dyDescent="0.4">
      <c r="B52" s="167" t="s">
        <v>343</v>
      </c>
      <c r="C52" s="536"/>
      <c r="D52" s="141" t="s">
        <v>50</v>
      </c>
      <c r="E52" s="688" t="e">
        <f>'Calculations - RMC'!D44</f>
        <v>#N/A</v>
      </c>
      <c r="F52" s="687"/>
      <c r="H52" s="256"/>
    </row>
    <row r="53" spans="2:10" ht="19.5" x14ac:dyDescent="0.4">
      <c r="B53" s="167" t="s">
        <v>344</v>
      </c>
      <c r="C53" s="536"/>
      <c r="D53" s="141" t="s">
        <v>50</v>
      </c>
      <c r="E53" s="689"/>
      <c r="F53" s="687"/>
      <c r="H53" s="256"/>
      <c r="J53" s="166"/>
    </row>
    <row r="54" spans="2:10" ht="15.75" customHeight="1" x14ac:dyDescent="0.35">
      <c r="B54" s="154" t="s">
        <v>308</v>
      </c>
      <c r="C54" s="141"/>
      <c r="D54" s="141"/>
      <c r="E54" s="141"/>
      <c r="F54" s="527"/>
      <c r="H54" s="256"/>
    </row>
    <row r="55" spans="2:10" ht="19.5" x14ac:dyDescent="0.4">
      <c r="B55" s="167" t="s">
        <v>343</v>
      </c>
      <c r="C55" s="536"/>
      <c r="D55" s="141" t="s">
        <v>50</v>
      </c>
      <c r="E55" s="688" t="e">
        <f>'Calculations - RMC'!D50</f>
        <v>#N/A</v>
      </c>
      <c r="F55" s="687"/>
      <c r="H55" s="256"/>
    </row>
    <row r="56" spans="2:10" ht="19.5" x14ac:dyDescent="0.4">
      <c r="B56" s="167" t="s">
        <v>344</v>
      </c>
      <c r="C56" s="536"/>
      <c r="D56" s="141" t="s">
        <v>50</v>
      </c>
      <c r="E56" s="689"/>
      <c r="F56" s="687"/>
      <c r="H56" s="256"/>
    </row>
    <row r="57" spans="2:10" x14ac:dyDescent="0.35">
      <c r="B57" s="154" t="s">
        <v>309</v>
      </c>
      <c r="C57" s="141"/>
      <c r="D57" s="141"/>
      <c r="E57" s="141"/>
      <c r="F57" s="527"/>
      <c r="H57" s="256"/>
    </row>
    <row r="58" spans="2:10" ht="19.5" x14ac:dyDescent="0.4">
      <c r="B58" s="167" t="s">
        <v>343</v>
      </c>
      <c r="C58" s="536"/>
      <c r="D58" s="141" t="s">
        <v>50</v>
      </c>
      <c r="E58" s="688" t="e">
        <f>'Calculations - RMC'!D56</f>
        <v>#N/A</v>
      </c>
      <c r="F58" s="687"/>
      <c r="H58" s="256"/>
    </row>
    <row r="59" spans="2:10" ht="20.25" thickBot="1" x14ac:dyDescent="0.45">
      <c r="B59" s="207" t="s">
        <v>344</v>
      </c>
      <c r="C59" s="537"/>
      <c r="D59" s="143" t="s">
        <v>50</v>
      </c>
      <c r="E59" s="712"/>
      <c r="F59" s="711"/>
      <c r="H59" s="256"/>
    </row>
    <row r="60" spans="2:10" ht="18.75" thickBot="1" x14ac:dyDescent="0.4">
      <c r="H60" s="256"/>
    </row>
    <row r="61" spans="2:10" x14ac:dyDescent="0.35">
      <c r="B61" s="148" t="s">
        <v>69</v>
      </c>
      <c r="C61" s="149"/>
      <c r="D61" s="149"/>
      <c r="E61" s="149"/>
      <c r="F61" s="150"/>
      <c r="G61" s="141"/>
      <c r="H61" s="256"/>
    </row>
    <row r="62" spans="2:10" x14ac:dyDescent="0.35">
      <c r="B62" s="458" t="s">
        <v>42</v>
      </c>
      <c r="C62" s="461">
        <f>'General Info &amp; Test Results'!$C$30</f>
        <v>0</v>
      </c>
      <c r="D62" s="459"/>
      <c r="E62" s="141"/>
      <c r="F62" s="142"/>
      <c r="G62" s="141"/>
      <c r="H62" s="256"/>
    </row>
    <row r="63" spans="2:10" x14ac:dyDescent="0.35">
      <c r="B63" s="333" t="s">
        <v>280</v>
      </c>
      <c r="C63" s="448"/>
      <c r="D63" s="141"/>
      <c r="E63" s="141"/>
      <c r="F63" s="142"/>
      <c r="G63" s="141"/>
      <c r="H63" s="256"/>
    </row>
    <row r="64" spans="2:10" x14ac:dyDescent="0.35">
      <c r="B64" s="144" t="s">
        <v>335</v>
      </c>
      <c r="C64" s="448">
        <f>'General Info &amp; Test Results'!C32</f>
        <v>0</v>
      </c>
      <c r="D64" s="141"/>
      <c r="E64" s="141"/>
      <c r="F64" s="142"/>
      <c r="G64" s="141"/>
      <c r="H64" s="256"/>
    </row>
    <row r="65" spans="2:8" x14ac:dyDescent="0.35">
      <c r="B65" s="144" t="s">
        <v>336</v>
      </c>
      <c r="C65" s="448">
        <f>'General Info &amp; Test Results'!C33</f>
        <v>0</v>
      </c>
      <c r="D65" s="141"/>
      <c r="E65" s="141"/>
      <c r="F65" s="142"/>
      <c r="G65" s="141"/>
      <c r="H65" s="256"/>
    </row>
    <row r="66" spans="2:8" x14ac:dyDescent="0.35">
      <c r="B66" s="139" t="s">
        <v>337</v>
      </c>
      <c r="C66" s="448">
        <f>'General Info &amp; Test Results'!C34</f>
        <v>0</v>
      </c>
      <c r="D66" s="141"/>
      <c r="E66" s="141"/>
      <c r="F66" s="142"/>
      <c r="G66" s="141"/>
      <c r="H66" s="256"/>
    </row>
    <row r="67" spans="2:8" x14ac:dyDescent="0.35">
      <c r="B67" s="144" t="s">
        <v>338</v>
      </c>
      <c r="C67" s="448">
        <f>'General Info &amp; Test Results'!C35</f>
        <v>0</v>
      </c>
      <c r="D67" s="141"/>
      <c r="E67" s="141"/>
      <c r="F67" s="142"/>
      <c r="G67" s="141"/>
      <c r="H67" s="256"/>
    </row>
    <row r="68" spans="2:8" x14ac:dyDescent="0.35">
      <c r="B68" s="144" t="s">
        <v>339</v>
      </c>
      <c r="C68" s="448">
        <f>'General Info &amp; Test Results'!C36</f>
        <v>0</v>
      </c>
      <c r="D68" s="141"/>
      <c r="E68" s="141"/>
      <c r="F68" s="142"/>
      <c r="G68" s="141"/>
      <c r="H68" s="256"/>
    </row>
    <row r="69" spans="2:8" x14ac:dyDescent="0.35">
      <c r="B69" s="144" t="s">
        <v>340</v>
      </c>
      <c r="C69" s="448">
        <f>'General Info &amp; Test Results'!C37</f>
        <v>0</v>
      </c>
      <c r="D69" s="141"/>
      <c r="E69" s="141"/>
      <c r="F69" s="142"/>
      <c r="G69" s="141"/>
      <c r="H69" s="256"/>
    </row>
    <row r="70" spans="2:8" x14ac:dyDescent="0.35">
      <c r="B70" s="144" t="s">
        <v>341</v>
      </c>
      <c r="C70" s="448">
        <f>'General Info &amp; Test Results'!C38</f>
        <v>0</v>
      </c>
      <c r="D70" s="141"/>
      <c r="E70" s="141"/>
      <c r="F70" s="142"/>
      <c r="G70" s="141"/>
      <c r="H70" s="256"/>
    </row>
    <row r="71" spans="2:8" x14ac:dyDescent="0.35">
      <c r="B71" s="144" t="s">
        <v>342</v>
      </c>
      <c r="C71" s="448">
        <f>'General Info &amp; Test Results'!C39</f>
        <v>0</v>
      </c>
      <c r="D71" s="141"/>
      <c r="E71" s="141"/>
      <c r="F71" s="142"/>
      <c r="G71" s="141"/>
      <c r="H71" s="256"/>
    </row>
    <row r="72" spans="2:8" x14ac:dyDescent="0.35">
      <c r="B72" s="144" t="s">
        <v>278</v>
      </c>
      <c r="C72" s="448">
        <f>'General Info &amp; Test Results'!C40</f>
        <v>0</v>
      </c>
      <c r="D72" s="141"/>
      <c r="E72" s="141"/>
      <c r="F72" s="142"/>
      <c r="G72" s="141"/>
      <c r="H72" s="256"/>
    </row>
    <row r="73" spans="2:8" x14ac:dyDescent="0.35">
      <c r="B73" s="151" t="s">
        <v>76</v>
      </c>
      <c r="C73" s="152"/>
      <c r="D73" s="152"/>
      <c r="E73" s="152"/>
      <c r="F73" s="153"/>
      <c r="G73" s="141"/>
      <c r="H73" s="256"/>
    </row>
    <row r="74" spans="2:8" ht="36" x14ac:dyDescent="0.35">
      <c r="B74" s="154" t="s">
        <v>78</v>
      </c>
      <c r="C74" s="466" t="s">
        <v>97</v>
      </c>
      <c r="D74" s="466" t="s">
        <v>72</v>
      </c>
      <c r="E74" s="462" t="s">
        <v>71</v>
      </c>
      <c r="F74" s="301" t="s">
        <v>511</v>
      </c>
      <c r="G74" s="141"/>
      <c r="H74" s="256"/>
    </row>
    <row r="75" spans="2:8" x14ac:dyDescent="0.35">
      <c r="B75" s="167" t="s">
        <v>70</v>
      </c>
      <c r="C75" s="538"/>
      <c r="D75" s="538"/>
      <c r="E75" s="538"/>
      <c r="F75" s="539"/>
      <c r="G75" s="141"/>
      <c r="H75" s="256"/>
    </row>
    <row r="76" spans="2:8" x14ac:dyDescent="0.35">
      <c r="B76" s="169" t="s">
        <v>312</v>
      </c>
      <c r="C76" s="531"/>
      <c r="D76" s="531"/>
      <c r="E76" s="531"/>
      <c r="F76" s="532"/>
      <c r="G76" s="141"/>
      <c r="H76" s="256"/>
    </row>
    <row r="77" spans="2:8" x14ac:dyDescent="0.35">
      <c r="B77" s="319" t="s">
        <v>75</v>
      </c>
      <c r="C77" s="538"/>
      <c r="D77" s="538"/>
      <c r="E77" s="538"/>
      <c r="F77" s="539"/>
      <c r="G77" s="141"/>
      <c r="H77" s="256"/>
    </row>
    <row r="78" spans="2:8" x14ac:dyDescent="0.35">
      <c r="B78" s="319" t="s">
        <v>281</v>
      </c>
      <c r="C78" s="538"/>
      <c r="D78" s="538"/>
      <c r="E78" s="538"/>
      <c r="F78" s="539"/>
      <c r="G78" s="141"/>
      <c r="H78" s="256"/>
    </row>
    <row r="79" spans="2:8" x14ac:dyDescent="0.35">
      <c r="B79" s="319" t="s">
        <v>282</v>
      </c>
      <c r="C79" s="538"/>
      <c r="D79" s="538"/>
      <c r="E79" s="538"/>
      <c r="F79" s="539"/>
      <c r="G79" s="141"/>
      <c r="H79" s="256"/>
    </row>
    <row r="80" spans="2:8" x14ac:dyDescent="0.35">
      <c r="B80" s="319" t="s">
        <v>283</v>
      </c>
      <c r="C80" s="538"/>
      <c r="D80" s="538"/>
      <c r="E80" s="538"/>
      <c r="F80" s="539"/>
      <c r="G80" s="141"/>
      <c r="H80" s="256"/>
    </row>
    <row r="81" spans="2:8" x14ac:dyDescent="0.35">
      <c r="B81" s="319" t="s">
        <v>128</v>
      </c>
      <c r="C81" s="540" t="str">
        <f>IF($C$67&lt;&gt;"Yes",IF(C77="","",AVERAGE(C77:C80)),IF(OR(C75="",C88=""),"",AVERAGE(C75,C88)))</f>
        <v/>
      </c>
      <c r="D81" s="540" t="str">
        <f>IF($C$67&lt;&gt;"Yes",IF(D77="","",AVERAGE(D77:D80)),IF(OR(D75="",D88=""),"",AVERAGE(D75,D88)))</f>
        <v/>
      </c>
      <c r="E81" s="540" t="str">
        <f>IF($C$67&lt;&gt;"Yes",IF(E77="","",AVERAGE(E77:E80)),IF(OR(E75="",E88=""),"",AVERAGE(E75,E88)))</f>
        <v/>
      </c>
      <c r="F81" s="541" t="str">
        <f>IF($C$67&lt;&gt;"Yes",IF(F77="","",AVERAGE(F77:F80)),IF(OR(F75="",F88=""),"",AVERAGE(F75,F88)))</f>
        <v/>
      </c>
      <c r="G81" s="141"/>
      <c r="H81" s="256"/>
    </row>
    <row r="82" spans="2:8" x14ac:dyDescent="0.35">
      <c r="B82" s="169" t="s">
        <v>313</v>
      </c>
      <c r="C82" s="531"/>
      <c r="D82" s="531"/>
      <c r="E82" s="531"/>
      <c r="F82" s="533"/>
      <c r="G82" s="141"/>
      <c r="H82" s="256"/>
    </row>
    <row r="83" spans="2:8" x14ac:dyDescent="0.35">
      <c r="B83" s="319" t="s">
        <v>284</v>
      </c>
      <c r="C83" s="538"/>
      <c r="D83" s="538"/>
      <c r="E83" s="538"/>
      <c r="F83" s="539"/>
      <c r="G83" s="141"/>
      <c r="H83" s="256"/>
    </row>
    <row r="84" spans="2:8" x14ac:dyDescent="0.35">
      <c r="B84" s="319" t="s">
        <v>285</v>
      </c>
      <c r="C84" s="538"/>
      <c r="D84" s="538"/>
      <c r="E84" s="538"/>
      <c r="F84" s="539"/>
      <c r="G84" s="141"/>
      <c r="H84" s="256"/>
    </row>
    <row r="85" spans="2:8" x14ac:dyDescent="0.35">
      <c r="B85" s="319" t="s">
        <v>286</v>
      </c>
      <c r="C85" s="538"/>
      <c r="D85" s="538"/>
      <c r="E85" s="538"/>
      <c r="F85" s="539"/>
      <c r="G85" s="141"/>
      <c r="H85" s="256"/>
    </row>
    <row r="86" spans="2:8" x14ac:dyDescent="0.35">
      <c r="B86" s="319" t="s">
        <v>287</v>
      </c>
      <c r="C86" s="538"/>
      <c r="D86" s="538"/>
      <c r="E86" s="538"/>
      <c r="F86" s="539"/>
      <c r="G86" s="141"/>
      <c r="H86" s="256"/>
    </row>
    <row r="87" spans="2:8" x14ac:dyDescent="0.35">
      <c r="B87" s="319" t="s">
        <v>311</v>
      </c>
      <c r="C87" s="540" t="str">
        <f>IF($C$67&lt;&gt;"Yes",IF(C83="","",AVERAGE(C83:C86)),IF(C83="","",C83))</f>
        <v/>
      </c>
      <c r="D87" s="540" t="str">
        <f>IF($C$67&lt;&gt;"Yes",IF(D83="","",AVERAGE(D83:D86)),IF(D83="","",D83))</f>
        <v/>
      </c>
      <c r="E87" s="540" t="str">
        <f>IF($C$67&lt;&gt;"Yes",IF(E83="","",AVERAGE(E83:E86)),IF(E83="","",E83))</f>
        <v/>
      </c>
      <c r="F87" s="541" t="str">
        <f>IF($C$67&lt;&gt;"Yes",IF(F83="","",AVERAGE(F83:F86)),IF(F83="","",F83))</f>
        <v/>
      </c>
      <c r="G87" s="141"/>
      <c r="H87" s="256"/>
    </row>
    <row r="88" spans="2:8" x14ac:dyDescent="0.35">
      <c r="B88" s="167" t="s">
        <v>73</v>
      </c>
      <c r="C88" s="538"/>
      <c r="D88" s="538"/>
      <c r="E88" s="538"/>
      <c r="F88" s="539"/>
      <c r="G88" s="141"/>
      <c r="H88" s="256"/>
    </row>
    <row r="89" spans="2:8" x14ac:dyDescent="0.35">
      <c r="B89" s="167" t="s">
        <v>74</v>
      </c>
      <c r="C89" s="538"/>
      <c r="D89" s="538"/>
      <c r="E89" s="538"/>
      <c r="F89" s="539"/>
      <c r="G89" s="141"/>
      <c r="H89" s="256"/>
    </row>
    <row r="90" spans="2:8" ht="15" customHeight="1" x14ac:dyDescent="0.35">
      <c r="B90" s="144"/>
      <c r="C90" s="713"/>
      <c r="D90" s="713"/>
      <c r="E90" s="714"/>
      <c r="F90" s="715"/>
      <c r="G90" s="466"/>
      <c r="H90" s="256"/>
    </row>
    <row r="91" spans="2:8" ht="36" x14ac:dyDescent="0.35">
      <c r="B91" s="154" t="s">
        <v>79</v>
      </c>
      <c r="C91" s="466" t="s">
        <v>97</v>
      </c>
      <c r="D91" s="466" t="s">
        <v>72</v>
      </c>
      <c r="E91" s="462" t="s">
        <v>71</v>
      </c>
      <c r="F91" s="301" t="s">
        <v>511</v>
      </c>
      <c r="G91" s="466"/>
      <c r="H91" s="256"/>
    </row>
    <row r="92" spans="2:8" x14ac:dyDescent="0.35">
      <c r="B92" s="167" t="s">
        <v>70</v>
      </c>
      <c r="C92" s="538"/>
      <c r="D92" s="538"/>
      <c r="E92" s="538"/>
      <c r="F92" s="539"/>
      <c r="G92" s="466"/>
      <c r="H92" s="256"/>
    </row>
    <row r="93" spans="2:8" x14ac:dyDescent="0.35">
      <c r="B93" s="169" t="s">
        <v>312</v>
      </c>
      <c r="C93" s="531"/>
      <c r="D93" s="531"/>
      <c r="E93" s="531"/>
      <c r="F93" s="532"/>
      <c r="G93" s="466"/>
      <c r="H93" s="256"/>
    </row>
    <row r="94" spans="2:8" x14ac:dyDescent="0.35">
      <c r="B94" s="319" t="s">
        <v>75</v>
      </c>
      <c r="C94" s="538"/>
      <c r="D94" s="538"/>
      <c r="E94" s="538"/>
      <c r="F94" s="539"/>
      <c r="G94" s="466"/>
      <c r="H94" s="256"/>
    </row>
    <row r="95" spans="2:8" x14ac:dyDescent="0.35">
      <c r="B95" s="319" t="s">
        <v>281</v>
      </c>
      <c r="C95" s="538"/>
      <c r="D95" s="538"/>
      <c r="E95" s="538"/>
      <c r="F95" s="539"/>
      <c r="G95" s="466"/>
      <c r="H95" s="256"/>
    </row>
    <row r="96" spans="2:8" x14ac:dyDescent="0.35">
      <c r="B96" s="319" t="s">
        <v>282</v>
      </c>
      <c r="C96" s="538"/>
      <c r="D96" s="538"/>
      <c r="E96" s="538"/>
      <c r="F96" s="539"/>
      <c r="G96" s="466"/>
      <c r="H96" s="256"/>
    </row>
    <row r="97" spans="2:8" x14ac:dyDescent="0.35">
      <c r="B97" s="319" t="s">
        <v>283</v>
      </c>
      <c r="C97" s="538"/>
      <c r="D97" s="538"/>
      <c r="E97" s="538"/>
      <c r="F97" s="539"/>
      <c r="G97" s="466"/>
      <c r="H97" s="256"/>
    </row>
    <row r="98" spans="2:8" x14ac:dyDescent="0.35">
      <c r="B98" s="319" t="s">
        <v>128</v>
      </c>
      <c r="C98" s="540" t="str">
        <f>IF($C$67&lt;&gt;"Yes",IF(C94="","",AVERAGE(C94:C97)),IF(OR(C92="",C105=""),"",AVERAGE(C92,C105)))</f>
        <v/>
      </c>
      <c r="D98" s="540" t="str">
        <f>IF($C$67&lt;&gt;"Yes",IF(D94="","",AVERAGE(D94:D97)),IF(OR(D92="",D105=""),"",AVERAGE(D92,D105)))</f>
        <v/>
      </c>
      <c r="E98" s="540" t="str">
        <f>IF($C$67&lt;&gt;"Yes",IF(E94="","",AVERAGE(E94:E97)),IF(OR(E92="",E105=""),"",AVERAGE(E92,E105)))</f>
        <v/>
      </c>
      <c r="F98" s="541" t="str">
        <f>IF($C$67&lt;&gt;"Yes",IF(F94="","",AVERAGE(F94:F97)),IF(OR(F92="",F105=""),"",AVERAGE(F92,F105)))</f>
        <v/>
      </c>
      <c r="G98" s="466"/>
      <c r="H98" s="256"/>
    </row>
    <row r="99" spans="2:8" x14ac:dyDescent="0.35">
      <c r="B99" s="169" t="s">
        <v>313</v>
      </c>
      <c r="C99" s="531"/>
      <c r="D99" s="531"/>
      <c r="E99" s="531"/>
      <c r="F99" s="533"/>
      <c r="G99" s="466"/>
      <c r="H99" s="256"/>
    </row>
    <row r="100" spans="2:8" x14ac:dyDescent="0.35">
      <c r="B100" s="319" t="s">
        <v>284</v>
      </c>
      <c r="C100" s="538"/>
      <c r="D100" s="538"/>
      <c r="E100" s="538"/>
      <c r="F100" s="539"/>
      <c r="G100" s="466"/>
      <c r="H100" s="256"/>
    </row>
    <row r="101" spans="2:8" x14ac:dyDescent="0.35">
      <c r="B101" s="319" t="s">
        <v>285</v>
      </c>
      <c r="C101" s="538"/>
      <c r="D101" s="538"/>
      <c r="E101" s="538"/>
      <c r="F101" s="539"/>
      <c r="G101" s="466"/>
      <c r="H101" s="256"/>
    </row>
    <row r="102" spans="2:8" x14ac:dyDescent="0.35">
      <c r="B102" s="319" t="s">
        <v>286</v>
      </c>
      <c r="C102" s="538"/>
      <c r="D102" s="538"/>
      <c r="E102" s="538"/>
      <c r="F102" s="539"/>
      <c r="G102" s="466"/>
      <c r="H102" s="256"/>
    </row>
    <row r="103" spans="2:8" x14ac:dyDescent="0.35">
      <c r="B103" s="319" t="s">
        <v>287</v>
      </c>
      <c r="C103" s="538"/>
      <c r="D103" s="538"/>
      <c r="E103" s="538"/>
      <c r="F103" s="539"/>
      <c r="G103" s="466"/>
      <c r="H103" s="256"/>
    </row>
    <row r="104" spans="2:8" x14ac:dyDescent="0.35">
      <c r="B104" s="319" t="s">
        <v>311</v>
      </c>
      <c r="C104" s="540" t="str">
        <f>IF($C$67&lt;&gt;"Yes",IF(C100="","",AVERAGE(C100:C103)),IF(C100="","",C100))</f>
        <v/>
      </c>
      <c r="D104" s="540" t="str">
        <f>IF($C$67&lt;&gt;"Yes",IF(D100="","",AVERAGE(D100:D103)),IF(D100="","",D100))</f>
        <v/>
      </c>
      <c r="E104" s="540" t="str">
        <f>IF($C$67&lt;&gt;"Yes",IF(E100="","",AVERAGE(E100:E103)),IF(E100="","",E100))</f>
        <v/>
      </c>
      <c r="F104" s="541" t="str">
        <f>IF($C$67&lt;&gt;"Yes",IF(F100="","",AVERAGE(F100:F103)),IF(F100="","",F100))</f>
        <v/>
      </c>
      <c r="G104" s="466"/>
      <c r="H104" s="256"/>
    </row>
    <row r="105" spans="2:8" x14ac:dyDescent="0.35">
      <c r="B105" s="167" t="s">
        <v>73</v>
      </c>
      <c r="C105" s="538"/>
      <c r="D105" s="538"/>
      <c r="E105" s="538"/>
      <c r="F105" s="539"/>
      <c r="G105" s="466"/>
      <c r="H105" s="256"/>
    </row>
    <row r="106" spans="2:8" x14ac:dyDescent="0.35">
      <c r="B106" s="167" t="s">
        <v>74</v>
      </c>
      <c r="C106" s="538"/>
      <c r="D106" s="538"/>
      <c r="E106" s="538"/>
      <c r="F106" s="539"/>
      <c r="G106" s="466"/>
      <c r="H106" s="256"/>
    </row>
    <row r="107" spans="2:8" x14ac:dyDescent="0.35">
      <c r="B107" s="144"/>
      <c r="C107" s="141"/>
      <c r="D107" s="141"/>
      <c r="E107" s="141"/>
      <c r="F107" s="142"/>
      <c r="G107" s="466"/>
      <c r="H107" s="256"/>
    </row>
    <row r="108" spans="2:8" x14ac:dyDescent="0.35">
      <c r="B108" s="144"/>
      <c r="C108" s="141"/>
      <c r="D108" s="141"/>
      <c r="E108" s="141"/>
      <c r="F108" s="142"/>
      <c r="G108" s="141"/>
      <c r="H108" s="256"/>
    </row>
    <row r="109" spans="2:8" x14ac:dyDescent="0.35">
      <c r="B109" s="151" t="s">
        <v>77</v>
      </c>
      <c r="C109" s="152"/>
      <c r="D109" s="152"/>
      <c r="E109" s="152"/>
      <c r="F109" s="153"/>
      <c r="G109" s="141"/>
      <c r="H109" s="256"/>
    </row>
    <row r="110" spans="2:8" ht="36" x14ac:dyDescent="0.35">
      <c r="B110" s="154" t="s">
        <v>80</v>
      </c>
      <c r="C110" s="466" t="s">
        <v>97</v>
      </c>
      <c r="D110" s="466" t="s">
        <v>72</v>
      </c>
      <c r="E110" s="462" t="s">
        <v>71</v>
      </c>
      <c r="F110" s="301" t="s">
        <v>511</v>
      </c>
      <c r="G110" s="147"/>
      <c r="H110" s="256"/>
    </row>
    <row r="111" spans="2:8" x14ac:dyDescent="0.35">
      <c r="B111" s="167" t="s">
        <v>70</v>
      </c>
      <c r="C111" s="538"/>
      <c r="D111" s="538"/>
      <c r="E111" s="538"/>
      <c r="F111" s="539"/>
      <c r="G111" s="147"/>
      <c r="H111" s="256"/>
    </row>
    <row r="112" spans="2:8" x14ac:dyDescent="0.35">
      <c r="B112" s="169" t="s">
        <v>312</v>
      </c>
      <c r="C112" s="531"/>
      <c r="D112" s="531"/>
      <c r="E112" s="531"/>
      <c r="F112" s="532"/>
      <c r="G112" s="147"/>
      <c r="H112" s="256"/>
    </row>
    <row r="113" spans="1:8" x14ac:dyDescent="0.35">
      <c r="B113" s="319" t="s">
        <v>75</v>
      </c>
      <c r="C113" s="538"/>
      <c r="D113" s="538"/>
      <c r="E113" s="538"/>
      <c r="F113" s="539"/>
      <c r="G113" s="147"/>
      <c r="H113" s="256"/>
    </row>
    <row r="114" spans="1:8" x14ac:dyDescent="0.35">
      <c r="B114" s="319" t="s">
        <v>281</v>
      </c>
      <c r="C114" s="538"/>
      <c r="D114" s="538"/>
      <c r="E114" s="538"/>
      <c r="F114" s="539"/>
      <c r="G114" s="147"/>
      <c r="H114" s="256"/>
    </row>
    <row r="115" spans="1:8" x14ac:dyDescent="0.35">
      <c r="B115" s="319" t="s">
        <v>282</v>
      </c>
      <c r="C115" s="538"/>
      <c r="D115" s="538"/>
      <c r="E115" s="538"/>
      <c r="F115" s="539"/>
      <c r="G115" s="147"/>
      <c r="H115" s="256"/>
    </row>
    <row r="116" spans="1:8" x14ac:dyDescent="0.35">
      <c r="B116" s="319" t="s">
        <v>283</v>
      </c>
      <c r="C116" s="538"/>
      <c r="D116" s="538"/>
      <c r="E116" s="538"/>
      <c r="F116" s="539"/>
      <c r="G116" s="147"/>
      <c r="H116" s="256"/>
    </row>
    <row r="117" spans="1:8" x14ac:dyDescent="0.35">
      <c r="B117" s="319" t="s">
        <v>128</v>
      </c>
      <c r="C117" s="540" t="str">
        <f>IF($C$67&lt;&gt;"Yes",IF(C113="","",AVERAGE(C113:C116)),IF(OR(C111="",C124=""),"",AVERAGE(C111,C124)))</f>
        <v/>
      </c>
      <c r="D117" s="540" t="str">
        <f>IF($C$67&lt;&gt;"Yes",IF(D113="","",AVERAGE(D113:D116)),IF(OR(D111="",D124=""),"",AVERAGE(D111,D124)))</f>
        <v/>
      </c>
      <c r="E117" s="540" t="str">
        <f>IF($C$67&lt;&gt;"Yes",IF(E113="","",AVERAGE(E113:E116)),IF(OR(E111="",E124=""),"",AVERAGE(E111,E124)))</f>
        <v/>
      </c>
      <c r="F117" s="541" t="str">
        <f>IF($C$67&lt;&gt;"Yes",IF(F113="","",AVERAGE(F113:F116)),IF(OR(F111="",F124=""),"",AVERAGE(F111,F124)))</f>
        <v/>
      </c>
      <c r="G117" s="147"/>
      <c r="H117" s="256"/>
    </row>
    <row r="118" spans="1:8" x14ac:dyDescent="0.35">
      <c r="B118" s="169" t="s">
        <v>313</v>
      </c>
      <c r="C118" s="531"/>
      <c r="D118" s="531"/>
      <c r="E118" s="531"/>
      <c r="F118" s="533"/>
      <c r="G118" s="147"/>
      <c r="H118" s="256"/>
    </row>
    <row r="119" spans="1:8" x14ac:dyDescent="0.35">
      <c r="B119" s="319" t="s">
        <v>284</v>
      </c>
      <c r="C119" s="538"/>
      <c r="D119" s="538"/>
      <c r="E119" s="538"/>
      <c r="F119" s="539"/>
      <c r="G119" s="147"/>
      <c r="H119" s="256"/>
    </row>
    <row r="120" spans="1:8" x14ac:dyDescent="0.35">
      <c r="B120" s="319" t="s">
        <v>285</v>
      </c>
      <c r="C120" s="538"/>
      <c r="D120" s="538"/>
      <c r="E120" s="538"/>
      <c r="F120" s="539"/>
      <c r="G120" s="147"/>
      <c r="H120" s="256"/>
    </row>
    <row r="121" spans="1:8" x14ac:dyDescent="0.35">
      <c r="B121" s="319" t="s">
        <v>286</v>
      </c>
      <c r="C121" s="538"/>
      <c r="D121" s="538"/>
      <c r="E121" s="538"/>
      <c r="F121" s="539"/>
      <c r="G121" s="147"/>
      <c r="H121" s="256"/>
    </row>
    <row r="122" spans="1:8" x14ac:dyDescent="0.35">
      <c r="B122" s="319" t="s">
        <v>287</v>
      </c>
      <c r="C122" s="538"/>
      <c r="D122" s="538"/>
      <c r="E122" s="538"/>
      <c r="F122" s="539"/>
      <c r="G122" s="147"/>
      <c r="H122" s="256"/>
    </row>
    <row r="123" spans="1:8" x14ac:dyDescent="0.35">
      <c r="B123" s="319" t="s">
        <v>311</v>
      </c>
      <c r="C123" s="540" t="str">
        <f>IF($C$67&lt;&gt;"Yes",IF(C119="","",AVERAGE(C119:C122)),IF(C119="","",C119))</f>
        <v/>
      </c>
      <c r="D123" s="540" t="str">
        <f>IF($C$67&lt;&gt;"Yes",IF(D119="","",AVERAGE(D119:D122)),IF(D119="","",D119))</f>
        <v/>
      </c>
      <c r="E123" s="540" t="str">
        <f>IF($C$67&lt;&gt;"Yes",IF(E119="","",AVERAGE(E119:E122)),IF(E119="","",E119))</f>
        <v/>
      </c>
      <c r="F123" s="541" t="str">
        <f>IF($C$67&lt;&gt;"Yes",IF(F119="","",AVERAGE(F119:F122)),IF(F119="","",F119))</f>
        <v/>
      </c>
      <c r="G123" s="147"/>
      <c r="H123" s="256"/>
    </row>
    <row r="124" spans="1:8" x14ac:dyDescent="0.35">
      <c r="B124" s="167" t="s">
        <v>73</v>
      </c>
      <c r="C124" s="538"/>
      <c r="D124" s="538"/>
      <c r="E124" s="538"/>
      <c r="F124" s="539"/>
      <c r="G124" s="147"/>
      <c r="H124" s="256"/>
    </row>
    <row r="125" spans="1:8" x14ac:dyDescent="0.35">
      <c r="B125" s="167" t="s">
        <v>74</v>
      </c>
      <c r="C125" s="538"/>
      <c r="D125" s="538"/>
      <c r="E125" s="538"/>
      <c r="F125" s="539"/>
      <c r="G125" s="147"/>
      <c r="H125" s="256"/>
    </row>
    <row r="126" spans="1:8" x14ac:dyDescent="0.35">
      <c r="B126" s="144"/>
      <c r="C126" s="147"/>
      <c r="D126" s="147"/>
      <c r="E126" s="147"/>
      <c r="F126" s="209"/>
      <c r="G126" s="147"/>
      <c r="H126" s="256"/>
    </row>
    <row r="127" spans="1:8" ht="36" x14ac:dyDescent="0.35">
      <c r="A127" s="125"/>
      <c r="B127" s="154" t="s">
        <v>81</v>
      </c>
      <c r="C127" s="466" t="s">
        <v>97</v>
      </c>
      <c r="D127" s="466" t="s">
        <v>72</v>
      </c>
      <c r="E127" s="462" t="s">
        <v>71</v>
      </c>
      <c r="F127" s="301" t="s">
        <v>511</v>
      </c>
      <c r="G127" s="147"/>
      <c r="H127" s="256"/>
    </row>
    <row r="128" spans="1:8" x14ac:dyDescent="0.35">
      <c r="A128" s="125"/>
      <c r="B128" s="167" t="s">
        <v>70</v>
      </c>
      <c r="C128" s="538"/>
      <c r="D128" s="538"/>
      <c r="E128" s="538"/>
      <c r="F128" s="539"/>
      <c r="G128" s="498" t="str">
        <f>IF(OR($C$62="User-Adjustable Adaptive",$C$62="Both Manual and User-Adjustable Adaptive"),"Copy data from Addendum tab.","")</f>
        <v/>
      </c>
      <c r="H128" s="256"/>
    </row>
    <row r="129" spans="1:8" x14ac:dyDescent="0.35">
      <c r="B129" s="169" t="s">
        <v>312</v>
      </c>
      <c r="C129" s="531"/>
      <c r="D129" s="531"/>
      <c r="E129" s="531"/>
      <c r="F129" s="532"/>
      <c r="G129" s="147"/>
      <c r="H129" s="256"/>
    </row>
    <row r="130" spans="1:8" x14ac:dyDescent="0.35">
      <c r="A130" s="125"/>
      <c r="B130" s="319" t="s">
        <v>75</v>
      </c>
      <c r="C130" s="538"/>
      <c r="D130" s="538"/>
      <c r="E130" s="538"/>
      <c r="F130" s="539"/>
      <c r="G130" s="498" t="str">
        <f>IF(OR($C$62="User-Adjustable Adaptive",$C$62="Both Manual and User-Adjustable Adaptive"),"Copy data from Addendum tab.","")</f>
        <v/>
      </c>
      <c r="H130" s="256"/>
    </row>
    <row r="131" spans="1:8" x14ac:dyDescent="0.35">
      <c r="A131" s="125"/>
      <c r="B131" s="319" t="s">
        <v>281</v>
      </c>
      <c r="C131" s="538"/>
      <c r="D131" s="538"/>
      <c r="E131" s="538"/>
      <c r="F131" s="539"/>
      <c r="G131" s="498" t="str">
        <f>IF(OR($C$62="User-Adjustable Adaptive",$C$62="Both Manual and User-Adjustable Adaptive"),"Copy data from Addendum tab.","")</f>
        <v/>
      </c>
      <c r="H131" s="256"/>
    </row>
    <row r="132" spans="1:8" x14ac:dyDescent="0.35">
      <c r="A132" s="125"/>
      <c r="B132" s="319" t="s">
        <v>282</v>
      </c>
      <c r="C132" s="538"/>
      <c r="D132" s="538"/>
      <c r="E132" s="538"/>
      <c r="F132" s="539"/>
      <c r="G132" s="498" t="str">
        <f>IF(OR($C$62="User-Adjustable Adaptive",$C$62="Both Manual and User-Adjustable Adaptive"),"Copy data from Addendum tab.","")</f>
        <v/>
      </c>
      <c r="H132" s="256"/>
    </row>
    <row r="133" spans="1:8" x14ac:dyDescent="0.35">
      <c r="A133" s="125"/>
      <c r="B133" s="319" t="s">
        <v>283</v>
      </c>
      <c r="C133" s="538"/>
      <c r="D133" s="538"/>
      <c r="E133" s="538"/>
      <c r="F133" s="539"/>
      <c r="G133" s="498" t="str">
        <f>IF(OR($C$62="User-Adjustable Adaptive",$C$62="Both Manual and User-Adjustable Adaptive"),"Copy data from Addendum tab.","")</f>
        <v/>
      </c>
      <c r="H133" s="256"/>
    </row>
    <row r="134" spans="1:8" x14ac:dyDescent="0.35">
      <c r="A134" s="125"/>
      <c r="B134" s="319" t="s">
        <v>128</v>
      </c>
      <c r="C134" s="540" t="str">
        <f>IF($C$67&lt;&gt;"Yes",IF(C130="","",AVERAGE(C130:C133)),IF(OR(C128="",C141=""),"",AVERAGE(C128,C141)))</f>
        <v/>
      </c>
      <c r="D134" s="540" t="str">
        <f>IF($C$67&lt;&gt;"Yes",IF(D130="","",AVERAGE(D130:D133)),IF(OR(D128="",D141=""),"",AVERAGE(D128,D141)))</f>
        <v/>
      </c>
      <c r="E134" s="540" t="str">
        <f>IF($C$67&lt;&gt;"Yes",IF(E130="","",AVERAGE(E130:E133)),IF(OR(E128="",E141=""),"",AVERAGE(E128,E141)))</f>
        <v/>
      </c>
      <c r="F134" s="541" t="str">
        <f>IF($C$67&lt;&gt;"Yes",IF(F130="","",AVERAGE(F130:F133)),IF(OR(F128="",F141=""),"",AVERAGE(F128,F141)))</f>
        <v/>
      </c>
      <c r="G134" s="498" t="str">
        <f>IF(OR($C$62="User-Adjustable Adaptive",$C$62="Both Manual and User-Adjustable Adaptive"),"Copy data from Addendum tab.","")</f>
        <v/>
      </c>
      <c r="H134" s="256"/>
    </row>
    <row r="135" spans="1:8" x14ac:dyDescent="0.35">
      <c r="B135" s="169" t="s">
        <v>313</v>
      </c>
      <c r="C135" s="531"/>
      <c r="D135" s="531"/>
      <c r="E135" s="531"/>
      <c r="F135" s="533"/>
      <c r="G135" s="147"/>
      <c r="H135" s="256"/>
    </row>
    <row r="136" spans="1:8" x14ac:dyDescent="0.35">
      <c r="B136" s="319" t="s">
        <v>284</v>
      </c>
      <c r="C136" s="538"/>
      <c r="D136" s="538"/>
      <c r="E136" s="538"/>
      <c r="F136" s="539"/>
      <c r="G136" s="498" t="str">
        <f t="shared" ref="G136:G142" si="0">IF(OR($C$62="User-Adjustable Adaptive",$C$62="Both Manual and User-Adjustable Adaptive"),"Copy data from Addendum tab.","")</f>
        <v/>
      </c>
      <c r="H136" s="256"/>
    </row>
    <row r="137" spans="1:8" x14ac:dyDescent="0.35">
      <c r="B137" s="319" t="s">
        <v>285</v>
      </c>
      <c r="C137" s="538"/>
      <c r="D137" s="538"/>
      <c r="E137" s="538"/>
      <c r="F137" s="539"/>
      <c r="G137" s="498" t="str">
        <f t="shared" si="0"/>
        <v/>
      </c>
      <c r="H137" s="256"/>
    </row>
    <row r="138" spans="1:8" x14ac:dyDescent="0.35">
      <c r="B138" s="319" t="s">
        <v>286</v>
      </c>
      <c r="C138" s="538"/>
      <c r="D138" s="538"/>
      <c r="E138" s="538"/>
      <c r="F138" s="539"/>
      <c r="G138" s="498" t="str">
        <f t="shared" si="0"/>
        <v/>
      </c>
      <c r="H138" s="256"/>
    </row>
    <row r="139" spans="1:8" x14ac:dyDescent="0.35">
      <c r="B139" s="319" t="s">
        <v>287</v>
      </c>
      <c r="C139" s="538"/>
      <c r="D139" s="538"/>
      <c r="E139" s="538"/>
      <c r="F139" s="539"/>
      <c r="G139" s="498" t="str">
        <f t="shared" si="0"/>
        <v/>
      </c>
      <c r="H139" s="256"/>
    </row>
    <row r="140" spans="1:8" x14ac:dyDescent="0.35">
      <c r="B140" s="319" t="s">
        <v>311</v>
      </c>
      <c r="C140" s="540" t="str">
        <f>IF($C$67&lt;&gt;"Yes",IF(C136="","",AVERAGE(C136:C139)),IF(C136="","",C136))</f>
        <v/>
      </c>
      <c r="D140" s="540" t="str">
        <f>IF($C$67&lt;&gt;"Yes",IF(D136="","",AVERAGE(D136:D139)),IF(D136="","",D136))</f>
        <v/>
      </c>
      <c r="E140" s="540" t="str">
        <f>IF($C$67&lt;&gt;"Yes",IF(E136="","",AVERAGE(E136:E139)),IF(E136="","",E136))</f>
        <v/>
      </c>
      <c r="F140" s="541" t="str">
        <f>IF($C$67&lt;&gt;"Yes",IF(F136="","",AVERAGE(F136:F139)),IF(F136="","",F136))</f>
        <v/>
      </c>
      <c r="G140" s="498" t="str">
        <f t="shared" si="0"/>
        <v/>
      </c>
      <c r="H140" s="256"/>
    </row>
    <row r="141" spans="1:8" x14ac:dyDescent="0.35">
      <c r="B141" s="167" t="s">
        <v>73</v>
      </c>
      <c r="C141" s="538"/>
      <c r="D141" s="538"/>
      <c r="E141" s="538"/>
      <c r="F141" s="539"/>
      <c r="G141" s="498" t="str">
        <f t="shared" si="0"/>
        <v/>
      </c>
      <c r="H141" s="256"/>
    </row>
    <row r="142" spans="1:8" x14ac:dyDescent="0.35">
      <c r="B142" s="167" t="s">
        <v>74</v>
      </c>
      <c r="C142" s="538"/>
      <c r="D142" s="538"/>
      <c r="E142" s="538"/>
      <c r="F142" s="539"/>
      <c r="G142" s="498" t="str">
        <f t="shared" si="0"/>
        <v/>
      </c>
      <c r="H142" s="256"/>
    </row>
    <row r="143" spans="1:8" x14ac:dyDescent="0.35">
      <c r="B143" s="144"/>
      <c r="C143" s="147"/>
      <c r="D143" s="147"/>
      <c r="E143" s="147"/>
      <c r="F143" s="209"/>
      <c r="G143" s="147"/>
      <c r="H143" s="256"/>
    </row>
    <row r="144" spans="1:8" ht="36" x14ac:dyDescent="0.35">
      <c r="B144" s="154" t="s">
        <v>82</v>
      </c>
      <c r="C144" s="466" t="s">
        <v>97</v>
      </c>
      <c r="D144" s="466" t="s">
        <v>72</v>
      </c>
      <c r="E144" s="462" t="s">
        <v>71</v>
      </c>
      <c r="F144" s="301" t="s">
        <v>511</v>
      </c>
      <c r="G144" s="147"/>
      <c r="H144" s="256"/>
    </row>
    <row r="145" spans="2:8" x14ac:dyDescent="0.35">
      <c r="B145" s="167" t="s">
        <v>70</v>
      </c>
      <c r="C145" s="536"/>
      <c r="D145" s="536"/>
      <c r="E145" s="536"/>
      <c r="F145" s="539"/>
      <c r="G145" s="147"/>
      <c r="H145" s="256"/>
    </row>
    <row r="146" spans="2:8" x14ac:dyDescent="0.35">
      <c r="B146" s="169" t="s">
        <v>312</v>
      </c>
      <c r="C146" s="531"/>
      <c r="D146" s="531"/>
      <c r="E146" s="531"/>
      <c r="F146" s="532"/>
      <c r="G146" s="147"/>
      <c r="H146" s="256"/>
    </row>
    <row r="147" spans="2:8" x14ac:dyDescent="0.35">
      <c r="B147" s="319" t="s">
        <v>75</v>
      </c>
      <c r="C147" s="536"/>
      <c r="D147" s="536"/>
      <c r="E147" s="536"/>
      <c r="F147" s="539"/>
      <c r="G147" s="147"/>
      <c r="H147" s="256"/>
    </row>
    <row r="148" spans="2:8" x14ac:dyDescent="0.35">
      <c r="B148" s="319" t="s">
        <v>281</v>
      </c>
      <c r="C148" s="536"/>
      <c r="D148" s="536"/>
      <c r="E148" s="536"/>
      <c r="F148" s="539"/>
      <c r="G148" s="147"/>
      <c r="H148" s="256"/>
    </row>
    <row r="149" spans="2:8" x14ac:dyDescent="0.35">
      <c r="B149" s="319" t="s">
        <v>282</v>
      </c>
      <c r="C149" s="536"/>
      <c r="D149" s="536"/>
      <c r="E149" s="536"/>
      <c r="F149" s="539"/>
      <c r="G149" s="147"/>
      <c r="H149" s="256"/>
    </row>
    <row r="150" spans="2:8" x14ac:dyDescent="0.35">
      <c r="B150" s="319" t="s">
        <v>283</v>
      </c>
      <c r="C150" s="536"/>
      <c r="D150" s="536"/>
      <c r="E150" s="536"/>
      <c r="F150" s="539"/>
      <c r="G150" s="147"/>
      <c r="H150" s="256"/>
    </row>
    <row r="151" spans="2:8" x14ac:dyDescent="0.35">
      <c r="B151" s="319" t="s">
        <v>128</v>
      </c>
      <c r="C151" s="540" t="str">
        <f>IF($C$67&lt;&gt;"Yes",IF(C147="","",AVERAGE(C147:C150)),IF(OR(C145="",C158=""),"",AVERAGE(C145,C158)))</f>
        <v/>
      </c>
      <c r="D151" s="540" t="str">
        <f>IF($C$67&lt;&gt;"Yes",IF(D147="","",AVERAGE(D147:D150)),IF(OR(D145="",D158=""),"",AVERAGE(D145,D158)))</f>
        <v/>
      </c>
      <c r="E151" s="540" t="str">
        <f>IF($C$67&lt;&gt;"Yes",IF(E147="","",AVERAGE(E147:E150)),IF(OR(E145="",E158=""),"",AVERAGE(E145,E158)))</f>
        <v/>
      </c>
      <c r="F151" s="541" t="str">
        <f>IF($C$67&lt;&gt;"Yes",IF(F147="","",AVERAGE(F147:F150)),IF(OR(F145="",F158=""),"",AVERAGE(F145,F158)))</f>
        <v/>
      </c>
      <c r="G151" s="147"/>
      <c r="H151" s="256"/>
    </row>
    <row r="152" spans="2:8" x14ac:dyDescent="0.35">
      <c r="B152" s="169" t="s">
        <v>313</v>
      </c>
      <c r="C152" s="531"/>
      <c r="D152" s="531"/>
      <c r="E152" s="531"/>
      <c r="F152" s="533"/>
      <c r="G152" s="147"/>
      <c r="H152" s="256"/>
    </row>
    <row r="153" spans="2:8" x14ac:dyDescent="0.35">
      <c r="B153" s="319" t="s">
        <v>284</v>
      </c>
      <c r="C153" s="538"/>
      <c r="D153" s="538"/>
      <c r="E153" s="538"/>
      <c r="F153" s="539"/>
      <c r="G153" s="147"/>
      <c r="H153" s="256"/>
    </row>
    <row r="154" spans="2:8" x14ac:dyDescent="0.35">
      <c r="B154" s="319" t="s">
        <v>285</v>
      </c>
      <c r="C154" s="538"/>
      <c r="D154" s="538"/>
      <c r="E154" s="538"/>
      <c r="F154" s="539"/>
      <c r="G154" s="147"/>
      <c r="H154" s="256"/>
    </row>
    <row r="155" spans="2:8" x14ac:dyDescent="0.35">
      <c r="B155" s="319" t="s">
        <v>286</v>
      </c>
      <c r="C155" s="538"/>
      <c r="D155" s="538"/>
      <c r="E155" s="538"/>
      <c r="F155" s="539"/>
      <c r="G155" s="147"/>
      <c r="H155" s="256"/>
    </row>
    <row r="156" spans="2:8" x14ac:dyDescent="0.35">
      <c r="B156" s="319" t="s">
        <v>287</v>
      </c>
      <c r="C156" s="538"/>
      <c r="D156" s="538"/>
      <c r="E156" s="538"/>
      <c r="F156" s="539"/>
      <c r="G156" s="147"/>
      <c r="H156" s="256"/>
    </row>
    <row r="157" spans="2:8" x14ac:dyDescent="0.35">
      <c r="B157" s="319" t="s">
        <v>311</v>
      </c>
      <c r="C157" s="540" t="str">
        <f>IF($C$67&lt;&gt;"Yes",IF(C153="","",AVERAGE(C153:C156)),IF(C153="","",C153))</f>
        <v/>
      </c>
      <c r="D157" s="540" t="str">
        <f>IF($C$67&lt;&gt;"Yes",IF(D153="","",AVERAGE(D153:D156)),IF(D153="","",D153))</f>
        <v/>
      </c>
      <c r="E157" s="540" t="str">
        <f>IF($C$67&lt;&gt;"Yes",IF(E153="","",AVERAGE(E153:E156)),IF(E153="","",E153))</f>
        <v/>
      </c>
      <c r="F157" s="541" t="str">
        <f>IF($C$67&lt;&gt;"Yes",IF(F153="","",AVERAGE(F153:F156)),IF(F153="","",F153))</f>
        <v/>
      </c>
      <c r="G157" s="147"/>
      <c r="H157" s="256"/>
    </row>
    <row r="158" spans="2:8" x14ac:dyDescent="0.35">
      <c r="B158" s="167" t="s">
        <v>73</v>
      </c>
      <c r="C158" s="536"/>
      <c r="D158" s="536"/>
      <c r="E158" s="536"/>
      <c r="F158" s="539"/>
      <c r="G158" s="147"/>
      <c r="H158" s="256"/>
    </row>
    <row r="159" spans="2:8" ht="18.75" thickBot="1" x14ac:dyDescent="0.4">
      <c r="B159" s="207" t="s">
        <v>74</v>
      </c>
      <c r="C159" s="537"/>
      <c r="D159" s="537"/>
      <c r="E159" s="537"/>
      <c r="F159" s="542"/>
      <c r="G159" s="147"/>
      <c r="H159" s="256"/>
    </row>
    <row r="160" spans="2:8" ht="18.75" thickBot="1" x14ac:dyDescent="0.4">
      <c r="H160" s="256"/>
    </row>
    <row r="161" spans="1:8" ht="18.75" thickBot="1" x14ac:dyDescent="0.4">
      <c r="B161" s="320" t="s">
        <v>209</v>
      </c>
      <c r="C161" s="321"/>
      <c r="D161" s="321"/>
      <c r="E161" s="321"/>
      <c r="F161" s="322"/>
      <c r="G161" s="534"/>
      <c r="H161" s="256"/>
    </row>
    <row r="162" spans="1:8" x14ac:dyDescent="0.35">
      <c r="B162" s="638"/>
      <c r="C162" s="639"/>
      <c r="D162" s="639"/>
      <c r="E162" s="639"/>
      <c r="F162" s="640"/>
      <c r="G162" s="535"/>
      <c r="H162" s="256"/>
    </row>
    <row r="163" spans="1:8" x14ac:dyDescent="0.35">
      <c r="B163" s="641"/>
      <c r="C163" s="642"/>
      <c r="D163" s="642"/>
      <c r="E163" s="642"/>
      <c r="F163" s="643"/>
      <c r="G163" s="535"/>
      <c r="H163" s="256"/>
    </row>
    <row r="164" spans="1:8" x14ac:dyDescent="0.35">
      <c r="B164" s="641"/>
      <c r="C164" s="642"/>
      <c r="D164" s="642"/>
      <c r="E164" s="642"/>
      <c r="F164" s="643"/>
      <c r="G164" s="535"/>
      <c r="H164" s="256"/>
    </row>
    <row r="165" spans="1:8" x14ac:dyDescent="0.35">
      <c r="B165" s="641"/>
      <c r="C165" s="642"/>
      <c r="D165" s="642"/>
      <c r="E165" s="642"/>
      <c r="F165" s="643"/>
      <c r="G165" s="535"/>
      <c r="H165" s="256"/>
    </row>
    <row r="166" spans="1:8" ht="18.75" thickBot="1" x14ac:dyDescent="0.4">
      <c r="B166" s="644"/>
      <c r="C166" s="645"/>
      <c r="D166" s="645"/>
      <c r="E166" s="645"/>
      <c r="F166" s="646"/>
      <c r="G166" s="535"/>
      <c r="H166" s="256"/>
    </row>
    <row r="167" spans="1:8" x14ac:dyDescent="0.35">
      <c r="B167" s="155"/>
      <c r="C167" s="155"/>
      <c r="D167" s="155"/>
      <c r="E167" s="155"/>
      <c r="F167" s="155"/>
      <c r="G167" s="155"/>
      <c r="H167" s="256"/>
    </row>
    <row r="168" spans="1:8" x14ac:dyDescent="0.35">
      <c r="A168" s="256"/>
      <c r="B168" s="256"/>
      <c r="C168" s="256"/>
      <c r="D168" s="256"/>
      <c r="E168" s="256"/>
      <c r="F168" s="256"/>
      <c r="G168" s="256"/>
      <c r="H168" s="256"/>
    </row>
  </sheetData>
  <sheetProtection password="CB38" sheet="1" objects="1" scenarios="1" selectLockedCells="1"/>
  <mergeCells count="27">
    <mergeCell ref="B2:E2"/>
    <mergeCell ref="C3:E3"/>
    <mergeCell ref="C4:E4"/>
    <mergeCell ref="E20:F20"/>
    <mergeCell ref="B162:F166"/>
    <mergeCell ref="F58:F59"/>
    <mergeCell ref="E58:E59"/>
    <mergeCell ref="C90:D90"/>
    <mergeCell ref="E90:F90"/>
    <mergeCell ref="E55:E56"/>
    <mergeCell ref="E49:E50"/>
    <mergeCell ref="E35:E36"/>
    <mergeCell ref="F35:F36"/>
    <mergeCell ref="E41:E42"/>
    <mergeCell ref="F41:F42"/>
    <mergeCell ref="E38:E39"/>
    <mergeCell ref="F55:F56"/>
    <mergeCell ref="E52:E53"/>
    <mergeCell ref="F52:F53"/>
    <mergeCell ref="F49:F50"/>
    <mergeCell ref="C5:E5"/>
    <mergeCell ref="C6:E6"/>
    <mergeCell ref="C8:E8"/>
    <mergeCell ref="F38:F39"/>
    <mergeCell ref="E44:E45"/>
    <mergeCell ref="F44:F45"/>
    <mergeCell ref="C7:E7"/>
  </mergeCells>
  <conditionalFormatting sqref="C28">
    <cfRule type="expression" dxfId="43" priority="110" stopIfTrue="1">
      <formula>OR($C$26="Inactive Mode",$C$26="",$C$26=0)</formula>
    </cfRule>
  </conditionalFormatting>
  <conditionalFormatting sqref="C41:C42">
    <cfRule type="expression" dxfId="42" priority="193" stopIfTrue="1">
      <formula>OR($C$19=0,$C$19="Adaptive",$C$19="User-Adjustable Adaptive",$C$31&lt;&gt;"Yes")</formula>
    </cfRule>
  </conditionalFormatting>
  <conditionalFormatting sqref="C55:C56">
    <cfRule type="expression" dxfId="41" priority="188" stopIfTrue="1">
      <formula>OR($C$19=0,$C$19="Manual",$C$31&lt;&gt;"Yes")</formula>
    </cfRule>
  </conditionalFormatting>
  <conditionalFormatting sqref="C44:C45">
    <cfRule type="expression" dxfId="40" priority="38" stopIfTrue="1">
      <formula>OR($C$19=0,$C$19="Adaptive",$C$19="User-Adjustable Adaptive",$C$31&lt;&gt;"Yes",$C$32&lt;&gt;"Yes")</formula>
    </cfRule>
  </conditionalFormatting>
  <conditionalFormatting sqref="C27">
    <cfRule type="expression" dxfId="39" priority="18" stopIfTrue="1">
      <formula>OR($C$26="Off Mode",$C$26="",$C$26=0)</formula>
    </cfRule>
  </conditionalFormatting>
  <conditionalFormatting sqref="D22">
    <cfRule type="expression" dxfId="38" priority="2" stopIfTrue="1">
      <formula>OR($C$19="Manual")</formula>
    </cfRule>
  </conditionalFormatting>
  <conditionalFormatting sqref="C89:F89 C106:F106">
    <cfRule type="expression" dxfId="37" priority="458" stopIfTrue="1">
      <formula>OR($C$19=0,$C$19="Adaptive",$C$19="User-Adjustable Adaptive",$C$71&lt;&gt;"Yes")</formula>
    </cfRule>
  </conditionalFormatting>
  <conditionalFormatting sqref="C117:F117 C134:F134 C151:F151">
    <cfRule type="expression" dxfId="36" priority="498" stopIfTrue="1">
      <formula>OR($C$19=0,$C$19="Manual",$C$65&lt;&gt;"Yes")</formula>
    </cfRule>
  </conditionalFormatting>
  <conditionalFormatting sqref="C125:F125 C142:F142 C159:F159">
    <cfRule type="expression" dxfId="35" priority="534" stopIfTrue="1">
      <formula>OR($C$19=0,$C$19="Manual",$C$71&lt;&gt;"Yes")</formula>
    </cfRule>
  </conditionalFormatting>
  <conditionalFormatting sqref="C88:F88 C105:F105">
    <cfRule type="expression" dxfId="34" priority="1972" stopIfTrue="1">
      <formula>OR($C$19=0,$C$19="Adaptive",$C$19="User-Adjustable Adaptive",$C$70&lt;&gt;"Yes")</formula>
    </cfRule>
  </conditionalFormatting>
  <conditionalFormatting sqref="C111:F111 C128:F128 C145:F145 C49:C50">
    <cfRule type="expression" dxfId="33" priority="60" stopIfTrue="1">
      <formula>OR($C$19=0,$C$19="Manual",$C$64&lt;&gt;"Yes")</formula>
    </cfRule>
  </conditionalFormatting>
  <conditionalFormatting sqref="C158:F158 C141:F141 C124:F124">
    <cfRule type="expression" dxfId="32" priority="1993" stopIfTrue="1">
      <formula>OR($C$19=0,$C$19="Manual",$C$70&lt;&gt;"Yes")</formula>
    </cfRule>
  </conditionalFormatting>
  <conditionalFormatting sqref="C38:C39">
    <cfRule type="expression" dxfId="31" priority="2094" stopIfTrue="1">
      <formula>OR($C$19=0,$C$19="Adaptive",$C$19="User-Adjustable Adaptive",$C$64&lt;&gt;"Yes",$C$32&lt;&gt;"Yes")</formula>
    </cfRule>
  </conditionalFormatting>
  <conditionalFormatting sqref="C52:C53">
    <cfRule type="expression" dxfId="30" priority="2095" stopIfTrue="1">
      <formula>OR($C$19=0,$C$19="Manual",$C$64&lt;&gt;"Yes",$C$32&lt;&gt;"Yes")</formula>
    </cfRule>
  </conditionalFormatting>
  <conditionalFormatting sqref="C75:F75 C92:F92 C35:C36">
    <cfRule type="expression" dxfId="29" priority="2096" stopIfTrue="1">
      <formula>OR($C$19=0,$C$19="Adaptive",$C$19="User-Adjustable Adaptive",$C$64&lt;&gt;"Yes")</formula>
    </cfRule>
  </conditionalFormatting>
  <conditionalFormatting sqref="C94:F94 C77:F77">
    <cfRule type="expression" dxfId="28" priority="2105" stopIfTrue="1">
      <formula>OR($C$19=0,$C$19="Adaptive",$C$19="User-Adjustable Adaptive",$C$65&lt;&gt;"Yes",$C$67="Yes")</formula>
    </cfRule>
  </conditionalFormatting>
  <conditionalFormatting sqref="C78:F78 C95:F95">
    <cfRule type="expression" dxfId="27" priority="2113" stopIfTrue="1">
      <formula>OR($C$19=0,$C$19="Adaptive",$C$19="User-Adjustable Adaptive",$C$65&lt;&gt;"Yes",$C$66&lt;2,$C$67="Yes")</formula>
    </cfRule>
  </conditionalFormatting>
  <conditionalFormatting sqref="C79:F79 C96:F96">
    <cfRule type="expression" dxfId="26" priority="2121" stopIfTrue="1">
      <formula>OR($C$19=0,$C$19="Adaptive",$C$19="User-Adjustable Adaptive",$C$65&lt;&gt;"Yes",$C$66&lt;3,$C$67="Yes")</formula>
    </cfRule>
  </conditionalFormatting>
  <conditionalFormatting sqref="C80:F80 C97:F97">
    <cfRule type="expression" dxfId="25" priority="2129" stopIfTrue="1">
      <formula>OR($C$19=0,$C$19="Adaptive",$C$19="User-Adjustable Adaptive",$C$65&lt;&gt;"Yes",$C$66&lt;4,$C$67="Yes")</formula>
    </cfRule>
  </conditionalFormatting>
  <conditionalFormatting sqref="C84:F84 C101:F101">
    <cfRule type="expression" dxfId="24" priority="2137" stopIfTrue="1">
      <formula>OR($C$19=0,$C$19="Adaptive",$C$19="User-Adjustable Adaptive",$C$68&lt;&gt;"Yes",$C$69&lt;2)</formula>
    </cfRule>
  </conditionalFormatting>
  <conditionalFormatting sqref="C85:F85 C102:F102">
    <cfRule type="expression" dxfId="23" priority="2145" stopIfTrue="1">
      <formula>OR($C$19=0,$C$19="Adaptive",$C$19="User-Adjustable Adaptive",$C$68&lt;&gt;"Yes",$C$69&lt;3)</formula>
    </cfRule>
  </conditionalFormatting>
  <conditionalFormatting sqref="C86:F86 C103:F103">
    <cfRule type="expression" dxfId="22" priority="2153" stopIfTrue="1">
      <formula>OR($C$19=0,$C$19="Adaptive",$C$19="User-Adjustable Adaptive",$C$68&lt;&gt;"Yes",$C$69&lt;4)</formula>
    </cfRule>
  </conditionalFormatting>
  <conditionalFormatting sqref="C113:F113 C130:F130 C147:F147">
    <cfRule type="expression" dxfId="21" priority="2161" stopIfTrue="1">
      <formula>OR($C$19=0,$C$19="Manual",$C$65&lt;&gt;"Yes",$C$67="Yes")</formula>
    </cfRule>
  </conditionalFormatting>
  <conditionalFormatting sqref="C119:F119 C136:F136 C153:F153 C123:F123 C140:F140 C157:F157">
    <cfRule type="expression" dxfId="20" priority="2173" stopIfTrue="1">
      <formula>OR($C$19=0,$C$19="Manual",$C$68&lt;&gt;"Yes")</formula>
    </cfRule>
  </conditionalFormatting>
  <conditionalFormatting sqref="C114:F114 C131:F131 C148:F148">
    <cfRule type="expression" dxfId="19" priority="2197" stopIfTrue="1">
      <formula>OR($C$19=0,$C$19="Manual",$C$65&lt;&gt;"Yes",$C$66&lt;2,$C$67="Yes")</formula>
    </cfRule>
  </conditionalFormatting>
  <conditionalFormatting sqref="C132:F132 C115:F115 C149:F149">
    <cfRule type="expression" dxfId="18" priority="2209" stopIfTrue="1">
      <formula>OR($C$19=0,$C$19="Manual",$C$65&lt;&gt;"Yes",$C$66&lt;3,$C$67="Yes")</formula>
    </cfRule>
  </conditionalFormatting>
  <conditionalFormatting sqref="C150:F150 C133:F133 C116:F116">
    <cfRule type="expression" dxfId="17" priority="2221" stopIfTrue="1">
      <formula>OR($C$19=0,$C$19="Manual",$C$65&lt;&gt;"Yes",$C$66&lt;4,$C$67="Yes")</formula>
    </cfRule>
  </conditionalFormatting>
  <conditionalFormatting sqref="C120:F120 C137:F137 C154:F154">
    <cfRule type="expression" dxfId="16" priority="2233" stopIfTrue="1">
      <formula>OR($C$19=0,$C$19="Manual",$C$68&lt;&gt;"Yes",$C$69&lt;2)</formula>
    </cfRule>
  </conditionalFormatting>
  <conditionalFormatting sqref="C155:F155 C138:F138 C121:F121">
    <cfRule type="expression" dxfId="15" priority="2245" stopIfTrue="1">
      <formula>OR($C$19=0,$C$19="Manual",$C$68&lt;&gt;"Yes",$C$69&lt;3)</formula>
    </cfRule>
  </conditionalFormatting>
  <conditionalFormatting sqref="C122:F122 C139:F139 C156:F156">
    <cfRule type="expression" dxfId="14" priority="2257" stopIfTrue="1">
      <formula>OR($C$19=0,$C$19="Manual",$C$68&lt;&gt;"Yes",$C$69&lt;4)</formula>
    </cfRule>
  </conditionalFormatting>
  <conditionalFormatting sqref="C83:F83 C100:F100 C87:F87 C104:F104">
    <cfRule type="expression" dxfId="13" priority="2269" stopIfTrue="1">
      <formula>OR($C$19=0,$C$19="Adaptive",$C$19="User-Adjustable Adaptive",$C$68&lt;&gt;"Yes")</formula>
    </cfRule>
  </conditionalFormatting>
  <conditionalFormatting sqref="C81:F81 C98:F98">
    <cfRule type="expression" dxfId="12" priority="2285" stopIfTrue="1">
      <formula>OR($C$19=0,$C$19="Adaptive",$C$19="User-Adjustable Adaptive",$C$65&lt;&gt;"Yes")</formula>
    </cfRule>
  </conditionalFormatting>
  <conditionalFormatting sqref="C58:C59">
    <cfRule type="expression" dxfId="11" priority="1" stopIfTrue="1">
      <formula>OR($C$19=0,$C$19="Manual",$C$31&lt;&gt;"Yes")</formula>
    </cfRule>
  </conditionalFormatting>
  <dataValidations count="1">
    <dataValidation type="list" showInputMessage="1" showErrorMessage="1" sqref="C14">
      <formula1>WaterTemp</formula1>
    </dataValidation>
  </dataValidations>
  <hyperlinks>
    <hyperlink ref="G4" location="Instructions!C35" display="Back to Instructions ta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82"/>
  <sheetViews>
    <sheetView zoomScale="80" zoomScaleNormal="80" workbookViewId="0">
      <selection activeCell="F4" sqref="F4"/>
    </sheetView>
  </sheetViews>
  <sheetFormatPr defaultColWidth="9.140625" defaultRowHeight="15" x14ac:dyDescent="0.25"/>
  <cols>
    <col min="1" max="1" width="5" style="432" customWidth="1"/>
    <col min="2" max="2" width="58.140625" style="431" bestFit="1" customWidth="1"/>
    <col min="3" max="3" width="26.5703125" style="431" customWidth="1"/>
    <col min="4" max="4" width="27.28515625" style="431" customWidth="1"/>
    <col min="5" max="5" width="28.42578125" style="431" customWidth="1"/>
    <col min="6" max="6" width="26.5703125" style="431" customWidth="1"/>
    <col min="7" max="7" width="9.140625" style="431"/>
    <col min="8" max="8" width="3.5703125" style="431" customWidth="1"/>
    <col min="9" max="16384" width="9.140625" style="431"/>
  </cols>
  <sheetData>
    <row r="1" spans="2:8" ht="15.75" thickBot="1" x14ac:dyDescent="0.3">
      <c r="H1" s="279"/>
    </row>
    <row r="2" spans="2:8" ht="18.75" thickBot="1" x14ac:dyDescent="0.4">
      <c r="B2" s="733" t="str">
        <f>'Version Control'!$B$2</f>
        <v>Title Block</v>
      </c>
      <c r="C2" s="734"/>
      <c r="D2" s="735"/>
      <c r="G2" s="138"/>
      <c r="H2" s="279"/>
    </row>
    <row r="3" spans="2:8" ht="18" customHeight="1" x14ac:dyDescent="0.35">
      <c r="B3" s="473" t="str">
        <f>'Version Control'!$B$3</f>
        <v>Test Report Template Name:</v>
      </c>
      <c r="C3" s="738" t="str">
        <f>'Version Control'!$C$3</f>
        <v xml:space="preserve">Residential Clothes Washer J2  </v>
      </c>
      <c r="D3" s="739"/>
      <c r="G3" s="138"/>
      <c r="H3" s="279"/>
    </row>
    <row r="4" spans="2:8" ht="18" x14ac:dyDescent="0.35">
      <c r="B4" s="474" t="str">
        <f>'Version Control'!$B$4</f>
        <v>Version Number:</v>
      </c>
      <c r="C4" s="740" t="str">
        <f>'Version Control'!$C$4</f>
        <v>v1.2</v>
      </c>
      <c r="D4" s="741"/>
      <c r="F4" s="433" t="s">
        <v>210</v>
      </c>
      <c r="H4" s="279"/>
    </row>
    <row r="5" spans="2:8" ht="18" x14ac:dyDescent="0.35">
      <c r="B5" s="475" t="str">
        <f>'Version Control'!$B$5</f>
        <v xml:space="preserve">Latest Template Revision: </v>
      </c>
      <c r="C5" s="742">
        <f>'Version Control'!$C$5</f>
        <v>42062</v>
      </c>
      <c r="D5" s="743"/>
      <c r="G5" s="138"/>
      <c r="H5" s="279"/>
    </row>
    <row r="6" spans="2:8" ht="18" x14ac:dyDescent="0.35">
      <c r="B6" s="475" t="str">
        <f>'Version Control'!$B$6</f>
        <v>Tab Name:</v>
      </c>
      <c r="C6" s="740" t="str">
        <f ca="1">MID(CELL("filename",A1), FIND("]", CELL("filename", A1))+ 1, 255)</f>
        <v>Addendum</v>
      </c>
      <c r="D6" s="741"/>
      <c r="G6" s="138"/>
      <c r="H6" s="279"/>
    </row>
    <row r="7" spans="2:8" ht="39.75" customHeight="1" x14ac:dyDescent="0.35">
      <c r="B7" s="576" t="str">
        <f>'Version Control'!$B$7</f>
        <v>File Name:</v>
      </c>
      <c r="C7" s="736" t="str">
        <f ca="1">'Version Control'!$C$7</f>
        <v>Residential Clothes Washer J2 - v1 2.xlsx</v>
      </c>
      <c r="D7" s="737"/>
      <c r="G7" s="138"/>
      <c r="H7" s="279"/>
    </row>
    <row r="8" spans="2:8" ht="18.75" thickBot="1" x14ac:dyDescent="0.4">
      <c r="B8" s="476" t="str">
        <f>'Version Control'!$B$8</f>
        <v xml:space="preserve">Test Completion Date: </v>
      </c>
      <c r="C8" s="716" t="str">
        <f>'Version Control'!$C$8</f>
        <v>[MM/DD/YYYY]</v>
      </c>
      <c r="D8" s="717"/>
      <c r="G8" s="138"/>
      <c r="H8" s="279"/>
    </row>
    <row r="9" spans="2:8" x14ac:dyDescent="0.25">
      <c r="H9" s="279"/>
    </row>
    <row r="10" spans="2:8" ht="15.75" thickBot="1" x14ac:dyDescent="0.3">
      <c r="H10" s="279"/>
    </row>
    <row r="11" spans="2:8" ht="18.75" thickBot="1" x14ac:dyDescent="0.3">
      <c r="B11" s="718" t="s">
        <v>246</v>
      </c>
      <c r="C11" s="719"/>
      <c r="D11" s="719"/>
      <c r="E11" s="719"/>
      <c r="F11" s="720"/>
      <c r="H11" s="279"/>
    </row>
    <row r="12" spans="2:8" ht="15" customHeight="1" x14ac:dyDescent="0.25">
      <c r="B12" s="721" t="s">
        <v>247</v>
      </c>
      <c r="C12" s="722"/>
      <c r="D12" s="722"/>
      <c r="E12" s="722"/>
      <c r="F12" s="723"/>
      <c r="H12" s="279"/>
    </row>
    <row r="13" spans="2:8" ht="15" customHeight="1" x14ac:dyDescent="0.25">
      <c r="B13" s="721"/>
      <c r="C13" s="722"/>
      <c r="D13" s="722"/>
      <c r="E13" s="722"/>
      <c r="F13" s="723"/>
      <c r="H13" s="279"/>
    </row>
    <row r="14" spans="2:8" ht="15.75" customHeight="1" x14ac:dyDescent="0.25">
      <c r="B14" s="721"/>
      <c r="C14" s="722"/>
      <c r="D14" s="722"/>
      <c r="E14" s="722"/>
      <c r="F14" s="723"/>
      <c r="H14" s="279"/>
    </row>
    <row r="15" spans="2:8" ht="16.5" x14ac:dyDescent="0.25">
      <c r="B15" s="724" t="s">
        <v>248</v>
      </c>
      <c r="C15" s="725"/>
      <c r="D15" s="725"/>
      <c r="E15" s="725"/>
      <c r="F15" s="726"/>
      <c r="H15" s="279"/>
    </row>
    <row r="16" spans="2:8" ht="18" customHeight="1" x14ac:dyDescent="0.25">
      <c r="B16" s="727" t="s">
        <v>249</v>
      </c>
      <c r="C16" s="728"/>
      <c r="D16" s="728"/>
      <c r="E16" s="728"/>
      <c r="F16" s="729"/>
      <c r="H16" s="279"/>
    </row>
    <row r="17" spans="2:8" ht="15.75" customHeight="1" thickBot="1" x14ac:dyDescent="0.3">
      <c r="B17" s="730"/>
      <c r="C17" s="731"/>
      <c r="D17" s="731"/>
      <c r="E17" s="731"/>
      <c r="F17" s="732"/>
      <c r="H17" s="279"/>
    </row>
    <row r="18" spans="2:8" ht="15.75" thickBot="1" x14ac:dyDescent="0.3">
      <c r="H18" s="279"/>
    </row>
    <row r="19" spans="2:8" ht="18.75" thickBot="1" x14ac:dyDescent="0.3">
      <c r="B19" s="718" t="s">
        <v>250</v>
      </c>
      <c r="C19" s="719"/>
      <c r="D19" s="719"/>
      <c r="E19" s="719"/>
      <c r="F19" s="720"/>
      <c r="H19" s="279"/>
    </row>
    <row r="20" spans="2:8" s="138" customFormat="1" ht="18" x14ac:dyDescent="0.35">
      <c r="B20" s="458" t="s">
        <v>42</v>
      </c>
      <c r="C20" s="461">
        <f>'General Info &amp; Test Results'!$C$30</f>
        <v>0</v>
      </c>
      <c r="D20" s="459"/>
      <c r="E20" s="141"/>
      <c r="F20" s="142"/>
      <c r="G20" s="141"/>
      <c r="H20" s="256"/>
    </row>
    <row r="21" spans="2:8" s="138" customFormat="1" ht="18" x14ac:dyDescent="0.35">
      <c r="B21" s="333" t="s">
        <v>280</v>
      </c>
      <c r="C21" s="448"/>
      <c r="D21" s="141"/>
      <c r="E21" s="141"/>
      <c r="F21" s="142"/>
      <c r="G21" s="141"/>
      <c r="H21" s="256"/>
    </row>
    <row r="22" spans="2:8" s="138" customFormat="1" ht="18" x14ac:dyDescent="0.35">
      <c r="B22" s="144" t="s">
        <v>335</v>
      </c>
      <c r="C22" s="448">
        <f>'General Info &amp; Test Results'!C32</f>
        <v>0</v>
      </c>
      <c r="D22" s="141"/>
      <c r="E22" s="141"/>
      <c r="F22" s="142"/>
      <c r="G22" s="141"/>
      <c r="H22" s="256"/>
    </row>
    <row r="23" spans="2:8" s="138" customFormat="1" ht="18" x14ac:dyDescent="0.35">
      <c r="B23" s="144" t="s">
        <v>336</v>
      </c>
      <c r="C23" s="448">
        <f>'General Info &amp; Test Results'!C33</f>
        <v>0</v>
      </c>
      <c r="D23" s="141"/>
      <c r="E23" s="141"/>
      <c r="F23" s="142"/>
      <c r="G23" s="141"/>
      <c r="H23" s="256"/>
    </row>
    <row r="24" spans="2:8" s="138" customFormat="1" ht="18" x14ac:dyDescent="0.35">
      <c r="B24" s="139" t="s">
        <v>337</v>
      </c>
      <c r="C24" s="448">
        <f>'General Info &amp; Test Results'!C34</f>
        <v>0</v>
      </c>
      <c r="D24" s="141"/>
      <c r="E24" s="141"/>
      <c r="F24" s="142"/>
      <c r="G24" s="141"/>
      <c r="H24" s="256"/>
    </row>
    <row r="25" spans="2:8" s="138" customFormat="1" ht="18" x14ac:dyDescent="0.35">
      <c r="B25" s="144" t="s">
        <v>338</v>
      </c>
      <c r="C25" s="448">
        <f>'General Info &amp; Test Results'!C35</f>
        <v>0</v>
      </c>
      <c r="D25" s="141"/>
      <c r="E25" s="141"/>
      <c r="F25" s="142"/>
      <c r="G25" s="141"/>
      <c r="H25" s="256"/>
    </row>
    <row r="26" spans="2:8" s="138" customFormat="1" ht="18" x14ac:dyDescent="0.35">
      <c r="B26" s="144" t="s">
        <v>339</v>
      </c>
      <c r="C26" s="448">
        <f>'General Info &amp; Test Results'!C36</f>
        <v>0</v>
      </c>
      <c r="D26" s="141"/>
      <c r="E26" s="141"/>
      <c r="F26" s="142"/>
      <c r="G26" s="141"/>
      <c r="H26" s="256"/>
    </row>
    <row r="27" spans="2:8" s="138" customFormat="1" ht="18" x14ac:dyDescent="0.35">
      <c r="B27" s="144" t="s">
        <v>340</v>
      </c>
      <c r="C27" s="448">
        <f>'General Info &amp; Test Results'!C37</f>
        <v>0</v>
      </c>
      <c r="D27" s="141"/>
      <c r="E27" s="141"/>
      <c r="F27" s="142"/>
      <c r="G27" s="141"/>
      <c r="H27" s="256"/>
    </row>
    <row r="28" spans="2:8" s="138" customFormat="1" ht="18" x14ac:dyDescent="0.35">
      <c r="B28" s="144" t="s">
        <v>341</v>
      </c>
      <c r="C28" s="448">
        <f>'General Info &amp; Test Results'!C38</f>
        <v>0</v>
      </c>
      <c r="D28" s="141"/>
      <c r="E28" s="141"/>
      <c r="F28" s="142"/>
      <c r="G28" s="141"/>
      <c r="H28" s="256"/>
    </row>
    <row r="29" spans="2:8" s="138" customFormat="1" ht="18.75" thickBot="1" x14ac:dyDescent="0.4">
      <c r="B29" s="499" t="s">
        <v>342</v>
      </c>
      <c r="C29" s="500">
        <f>'General Info &amp; Test Results'!C39</f>
        <v>0</v>
      </c>
      <c r="D29" s="143"/>
      <c r="E29" s="143"/>
      <c r="F29" s="317"/>
      <c r="G29" s="141"/>
      <c r="H29" s="256"/>
    </row>
    <row r="30" spans="2:8" ht="36" x14ac:dyDescent="0.35">
      <c r="B30" s="434" t="s">
        <v>251</v>
      </c>
      <c r="C30" s="447" t="s">
        <v>97</v>
      </c>
      <c r="D30" s="447" t="s">
        <v>72</v>
      </c>
      <c r="E30" s="462" t="s">
        <v>71</v>
      </c>
      <c r="F30" s="465" t="s">
        <v>511</v>
      </c>
      <c r="H30" s="279"/>
    </row>
    <row r="31" spans="2:8" ht="18" x14ac:dyDescent="0.35">
      <c r="B31" s="437" t="s">
        <v>70</v>
      </c>
      <c r="C31" s="270"/>
      <c r="D31" s="270"/>
      <c r="E31" s="270"/>
      <c r="F31" s="271"/>
      <c r="H31" s="279"/>
    </row>
    <row r="32" spans="2:8" ht="18" x14ac:dyDescent="0.35">
      <c r="B32" s="169" t="s">
        <v>312</v>
      </c>
      <c r="C32" s="435"/>
      <c r="D32" s="432"/>
      <c r="E32" s="432"/>
      <c r="F32" s="436"/>
      <c r="H32" s="279"/>
    </row>
    <row r="33" spans="2:8" ht="18" x14ac:dyDescent="0.35">
      <c r="B33" s="319" t="s">
        <v>75</v>
      </c>
      <c r="C33" s="270"/>
      <c r="D33" s="270"/>
      <c r="E33" s="270"/>
      <c r="F33" s="271"/>
      <c r="H33" s="279"/>
    </row>
    <row r="34" spans="2:8" ht="18" x14ac:dyDescent="0.35">
      <c r="B34" s="319" t="s">
        <v>281</v>
      </c>
      <c r="C34" s="270"/>
      <c r="D34" s="270"/>
      <c r="E34" s="270"/>
      <c r="F34" s="271"/>
      <c r="H34" s="279"/>
    </row>
    <row r="35" spans="2:8" ht="18" x14ac:dyDescent="0.35">
      <c r="B35" s="319" t="s">
        <v>282</v>
      </c>
      <c r="C35" s="270"/>
      <c r="D35" s="270"/>
      <c r="E35" s="270"/>
      <c r="F35" s="271"/>
      <c r="H35" s="279"/>
    </row>
    <row r="36" spans="2:8" ht="18" x14ac:dyDescent="0.35">
      <c r="B36" s="319" t="s">
        <v>283</v>
      </c>
      <c r="C36" s="270"/>
      <c r="D36" s="270"/>
      <c r="E36" s="270"/>
      <c r="F36" s="271"/>
      <c r="H36" s="279"/>
    </row>
    <row r="37" spans="2:8" ht="18" x14ac:dyDescent="0.35">
      <c r="B37" s="319" t="s">
        <v>128</v>
      </c>
      <c r="C37" s="272" t="str">
        <f>IF(C33="","",AVERAGE(C33:C36))</f>
        <v/>
      </c>
      <c r="D37" s="272" t="str">
        <f>IF(D33="","",AVERAGE(D33:D36))</f>
        <v/>
      </c>
      <c r="E37" s="272" t="str">
        <f>IF(E33="","",AVERAGE(E33:E36))</f>
        <v/>
      </c>
      <c r="F37" s="273" t="str">
        <f>IF(F33="","",AVERAGE(F33:F36))</f>
        <v/>
      </c>
      <c r="H37" s="279"/>
    </row>
    <row r="38" spans="2:8" ht="18" x14ac:dyDescent="0.35">
      <c r="B38" s="169" t="s">
        <v>313</v>
      </c>
      <c r="C38" s="435"/>
      <c r="D38" s="432"/>
      <c r="E38" s="432"/>
      <c r="F38" s="436"/>
      <c r="H38" s="279"/>
    </row>
    <row r="39" spans="2:8" ht="18" x14ac:dyDescent="0.35">
      <c r="B39" s="319" t="s">
        <v>284</v>
      </c>
      <c r="C39" s="270"/>
      <c r="D39" s="270"/>
      <c r="E39" s="270"/>
      <c r="F39" s="271"/>
      <c r="H39" s="279"/>
    </row>
    <row r="40" spans="2:8" ht="18" x14ac:dyDescent="0.35">
      <c r="B40" s="319" t="s">
        <v>285</v>
      </c>
      <c r="C40" s="270"/>
      <c r="D40" s="270"/>
      <c r="E40" s="270"/>
      <c r="F40" s="271"/>
      <c r="H40" s="279"/>
    </row>
    <row r="41" spans="2:8" ht="18" x14ac:dyDescent="0.35">
      <c r="B41" s="319" t="s">
        <v>286</v>
      </c>
      <c r="C41" s="270"/>
      <c r="D41" s="270"/>
      <c r="E41" s="270"/>
      <c r="F41" s="271"/>
      <c r="H41" s="279"/>
    </row>
    <row r="42" spans="2:8" ht="18" x14ac:dyDescent="0.35">
      <c r="B42" s="319" t="s">
        <v>287</v>
      </c>
      <c r="C42" s="270"/>
      <c r="D42" s="270"/>
      <c r="E42" s="270"/>
      <c r="F42" s="271"/>
      <c r="H42" s="279"/>
    </row>
    <row r="43" spans="2:8" ht="18" x14ac:dyDescent="0.35">
      <c r="B43" s="319" t="s">
        <v>311</v>
      </c>
      <c r="C43" s="272" t="str">
        <f>IF(C39="","",AVERAGE(C39:C42))</f>
        <v/>
      </c>
      <c r="D43" s="272" t="str">
        <f>IF(D39="","",AVERAGE(D39:D42))</f>
        <v/>
      </c>
      <c r="E43" s="272" t="str">
        <f>IF(E39="","",AVERAGE(E39:E42))</f>
        <v/>
      </c>
      <c r="F43" s="273" t="str">
        <f>IF(F39="","",AVERAGE(F39:F42))</f>
        <v/>
      </c>
      <c r="H43" s="279"/>
    </row>
    <row r="44" spans="2:8" ht="18" x14ac:dyDescent="0.35">
      <c r="B44" s="437" t="s">
        <v>73</v>
      </c>
      <c r="C44" s="270"/>
      <c r="D44" s="270"/>
      <c r="E44" s="270"/>
      <c r="F44" s="271"/>
      <c r="H44" s="279"/>
    </row>
    <row r="45" spans="2:8" ht="18" x14ac:dyDescent="0.35">
      <c r="B45" s="437" t="s">
        <v>74</v>
      </c>
      <c r="C45" s="270"/>
      <c r="D45" s="270"/>
      <c r="E45" s="270"/>
      <c r="F45" s="271"/>
      <c r="H45" s="279"/>
    </row>
    <row r="46" spans="2:8" x14ac:dyDescent="0.25">
      <c r="B46" s="438"/>
      <c r="C46" s="432"/>
      <c r="D46" s="432"/>
      <c r="E46" s="432"/>
      <c r="F46" s="436"/>
      <c r="H46" s="279"/>
    </row>
    <row r="47" spans="2:8" ht="36" x14ac:dyDescent="0.35">
      <c r="B47" s="434" t="s">
        <v>252</v>
      </c>
      <c r="C47" s="447" t="s">
        <v>97</v>
      </c>
      <c r="D47" s="447" t="s">
        <v>72</v>
      </c>
      <c r="E47" s="462" t="s">
        <v>71</v>
      </c>
      <c r="F47" s="465" t="s">
        <v>511</v>
      </c>
      <c r="H47" s="279"/>
    </row>
    <row r="48" spans="2:8" ht="18" x14ac:dyDescent="0.35">
      <c r="B48" s="269" t="s">
        <v>70</v>
      </c>
      <c r="C48" s="270"/>
      <c r="D48" s="270"/>
      <c r="E48" s="270"/>
      <c r="F48" s="271"/>
      <c r="H48" s="279"/>
    </row>
    <row r="49" spans="2:8" ht="18" x14ac:dyDescent="0.35">
      <c r="B49" s="169" t="s">
        <v>312</v>
      </c>
      <c r="C49" s="432"/>
      <c r="D49" s="432"/>
      <c r="E49" s="432"/>
      <c r="F49" s="436"/>
      <c r="H49" s="279"/>
    </row>
    <row r="50" spans="2:8" ht="18" x14ac:dyDescent="0.35">
      <c r="B50" s="319" t="s">
        <v>75</v>
      </c>
      <c r="C50" s="270"/>
      <c r="D50" s="270"/>
      <c r="E50" s="270"/>
      <c r="F50" s="271"/>
      <c r="H50" s="279"/>
    </row>
    <row r="51" spans="2:8" ht="18" x14ac:dyDescent="0.35">
      <c r="B51" s="319" t="s">
        <v>281</v>
      </c>
      <c r="C51" s="270"/>
      <c r="D51" s="270"/>
      <c r="E51" s="270"/>
      <c r="F51" s="271"/>
      <c r="H51" s="279"/>
    </row>
    <row r="52" spans="2:8" ht="18" x14ac:dyDescent="0.35">
      <c r="B52" s="319" t="s">
        <v>282</v>
      </c>
      <c r="C52" s="270"/>
      <c r="D52" s="270"/>
      <c r="E52" s="270"/>
      <c r="F52" s="271"/>
      <c r="H52" s="279"/>
    </row>
    <row r="53" spans="2:8" ht="18" x14ac:dyDescent="0.35">
      <c r="B53" s="319" t="s">
        <v>283</v>
      </c>
      <c r="C53" s="270"/>
      <c r="D53" s="270"/>
      <c r="E53" s="270"/>
      <c r="F53" s="271"/>
      <c r="H53" s="279"/>
    </row>
    <row r="54" spans="2:8" ht="18" x14ac:dyDescent="0.35">
      <c r="B54" s="319" t="s">
        <v>128</v>
      </c>
      <c r="C54" s="272" t="str">
        <f>IF(C50="","",AVERAGE(C50:C53))</f>
        <v/>
      </c>
      <c r="D54" s="272" t="str">
        <f>IF(D50="","",AVERAGE(D50:D53))</f>
        <v/>
      </c>
      <c r="E54" s="272" t="str">
        <f>IF(E50="","",AVERAGE(E50:E53))</f>
        <v/>
      </c>
      <c r="F54" s="273" t="str">
        <f>IF(F50="","",AVERAGE(F50:F53))</f>
        <v/>
      </c>
      <c r="H54" s="279"/>
    </row>
    <row r="55" spans="2:8" ht="18" x14ac:dyDescent="0.35">
      <c r="B55" s="169" t="s">
        <v>313</v>
      </c>
      <c r="C55" s="432"/>
      <c r="D55" s="432"/>
      <c r="E55" s="432"/>
      <c r="F55" s="436"/>
      <c r="H55" s="279"/>
    </row>
    <row r="56" spans="2:8" ht="18" x14ac:dyDescent="0.35">
      <c r="B56" s="319" t="s">
        <v>284</v>
      </c>
      <c r="C56" s="270"/>
      <c r="D56" s="270"/>
      <c r="E56" s="270"/>
      <c r="F56" s="271"/>
      <c r="H56" s="279"/>
    </row>
    <row r="57" spans="2:8" ht="18" x14ac:dyDescent="0.35">
      <c r="B57" s="319" t="s">
        <v>285</v>
      </c>
      <c r="C57" s="270"/>
      <c r="D57" s="270"/>
      <c r="E57" s="270"/>
      <c r="F57" s="271"/>
      <c r="H57" s="279"/>
    </row>
    <row r="58" spans="2:8" ht="18" x14ac:dyDescent="0.35">
      <c r="B58" s="319" t="s">
        <v>286</v>
      </c>
      <c r="C58" s="270"/>
      <c r="D58" s="270"/>
      <c r="E58" s="270"/>
      <c r="F58" s="271"/>
      <c r="H58" s="279"/>
    </row>
    <row r="59" spans="2:8" ht="18" x14ac:dyDescent="0.35">
      <c r="B59" s="319" t="s">
        <v>287</v>
      </c>
      <c r="C59" s="270"/>
      <c r="D59" s="270"/>
      <c r="E59" s="270"/>
      <c r="F59" s="271"/>
      <c r="H59" s="279"/>
    </row>
    <row r="60" spans="2:8" ht="18" x14ac:dyDescent="0.35">
      <c r="B60" s="319" t="s">
        <v>311</v>
      </c>
      <c r="C60" s="272" t="str">
        <f>IF(C56="","",AVERAGE(C56:C59))</f>
        <v/>
      </c>
      <c r="D60" s="272" t="str">
        <f>IF(D56="","",AVERAGE(D56:D59))</f>
        <v/>
      </c>
      <c r="E60" s="272" t="str">
        <f>IF(E56="","",AVERAGE(E56:E59))</f>
        <v/>
      </c>
      <c r="F60" s="273" t="str">
        <f>IF(F56="","",AVERAGE(F56:F59))</f>
        <v/>
      </c>
      <c r="H60" s="279"/>
    </row>
    <row r="61" spans="2:8" ht="18" x14ac:dyDescent="0.35">
      <c r="B61" s="269" t="s">
        <v>73</v>
      </c>
      <c r="C61" s="270"/>
      <c r="D61" s="270"/>
      <c r="E61" s="270"/>
      <c r="F61" s="271"/>
      <c r="H61" s="279"/>
    </row>
    <row r="62" spans="2:8" ht="18.75" thickBot="1" x14ac:dyDescent="0.4">
      <c r="B62" s="274" t="s">
        <v>74</v>
      </c>
      <c r="C62" s="275"/>
      <c r="D62" s="275"/>
      <c r="E62" s="275"/>
      <c r="F62" s="276"/>
      <c r="H62" s="279"/>
    </row>
    <row r="63" spans="2:8" ht="15.75" thickBot="1" x14ac:dyDescent="0.3">
      <c r="H63" s="279"/>
    </row>
    <row r="64" spans="2:8" ht="18.75" thickBot="1" x14ac:dyDescent="0.3">
      <c r="B64" s="718" t="s">
        <v>253</v>
      </c>
      <c r="C64" s="719"/>
      <c r="D64" s="719"/>
      <c r="E64" s="719"/>
      <c r="F64" s="720"/>
      <c r="H64" s="279"/>
    </row>
    <row r="65" spans="2:8" ht="36" x14ac:dyDescent="0.35">
      <c r="B65" s="434"/>
      <c r="C65" s="447" t="s">
        <v>97</v>
      </c>
      <c r="D65" s="447" t="s">
        <v>72</v>
      </c>
      <c r="E65" s="462" t="s">
        <v>71</v>
      </c>
      <c r="F65" s="465" t="s">
        <v>511</v>
      </c>
      <c r="H65" s="279"/>
    </row>
    <row r="66" spans="2:8" ht="18" x14ac:dyDescent="0.35">
      <c r="B66" s="437" t="s">
        <v>70</v>
      </c>
      <c r="C66" s="281" t="e">
        <f>AVERAGE(C31,C48)</f>
        <v>#DIV/0!</v>
      </c>
      <c r="D66" s="281" t="e">
        <f>AVERAGE(D31,D48)</f>
        <v>#DIV/0!</v>
      </c>
      <c r="E66" s="346" t="e">
        <f>AVERAGE(E31,E48)</f>
        <v>#DIV/0!</v>
      </c>
      <c r="F66" s="282" t="e">
        <f>AVERAGE(F31,F48)</f>
        <v>#DIV/0!</v>
      </c>
      <c r="H66" s="279"/>
    </row>
    <row r="67" spans="2:8" ht="18" x14ac:dyDescent="0.35">
      <c r="B67" s="169" t="s">
        <v>312</v>
      </c>
      <c r="C67" s="432"/>
      <c r="D67" s="432"/>
      <c r="E67" s="432"/>
      <c r="F67" s="436"/>
      <c r="H67" s="279"/>
    </row>
    <row r="68" spans="2:8" ht="18" x14ac:dyDescent="0.35">
      <c r="B68" s="319" t="s">
        <v>75</v>
      </c>
      <c r="C68" s="283" t="e">
        <f t="shared" ref="C68:F72" si="0">AVERAGE(C33,C50)</f>
        <v>#DIV/0!</v>
      </c>
      <c r="D68" s="283" t="e">
        <f t="shared" si="0"/>
        <v>#DIV/0!</v>
      </c>
      <c r="E68" s="347" t="e">
        <f t="shared" si="0"/>
        <v>#DIV/0!</v>
      </c>
      <c r="F68" s="325" t="e">
        <f t="shared" si="0"/>
        <v>#DIV/0!</v>
      </c>
      <c r="H68" s="279"/>
    </row>
    <row r="69" spans="2:8" ht="18" x14ac:dyDescent="0.35">
      <c r="B69" s="319" t="s">
        <v>281</v>
      </c>
      <c r="C69" s="283" t="e">
        <f t="shared" si="0"/>
        <v>#DIV/0!</v>
      </c>
      <c r="D69" s="283" t="e">
        <f t="shared" si="0"/>
        <v>#DIV/0!</v>
      </c>
      <c r="E69" s="347" t="e">
        <f t="shared" si="0"/>
        <v>#DIV/0!</v>
      </c>
      <c r="F69" s="325" t="e">
        <f t="shared" si="0"/>
        <v>#DIV/0!</v>
      </c>
      <c r="H69" s="279"/>
    </row>
    <row r="70" spans="2:8" ht="18" x14ac:dyDescent="0.35">
      <c r="B70" s="319" t="s">
        <v>282</v>
      </c>
      <c r="C70" s="283" t="e">
        <f t="shared" si="0"/>
        <v>#DIV/0!</v>
      </c>
      <c r="D70" s="283" t="e">
        <f t="shared" si="0"/>
        <v>#DIV/0!</v>
      </c>
      <c r="E70" s="347" t="e">
        <f t="shared" si="0"/>
        <v>#DIV/0!</v>
      </c>
      <c r="F70" s="325" t="e">
        <f t="shared" si="0"/>
        <v>#DIV/0!</v>
      </c>
      <c r="H70" s="279"/>
    </row>
    <row r="71" spans="2:8" ht="18" x14ac:dyDescent="0.35">
      <c r="B71" s="319" t="s">
        <v>283</v>
      </c>
      <c r="C71" s="283" t="e">
        <f t="shared" si="0"/>
        <v>#DIV/0!</v>
      </c>
      <c r="D71" s="283" t="e">
        <f t="shared" si="0"/>
        <v>#DIV/0!</v>
      </c>
      <c r="E71" s="347" t="e">
        <f t="shared" si="0"/>
        <v>#DIV/0!</v>
      </c>
      <c r="F71" s="325" t="e">
        <f t="shared" si="0"/>
        <v>#DIV/0!</v>
      </c>
      <c r="H71" s="279"/>
    </row>
    <row r="72" spans="2:8" ht="18" x14ac:dyDescent="0.35">
      <c r="B72" s="319" t="s">
        <v>128</v>
      </c>
      <c r="C72" s="277" t="e">
        <f t="shared" si="0"/>
        <v>#DIV/0!</v>
      </c>
      <c r="D72" s="277" t="e">
        <f t="shared" si="0"/>
        <v>#DIV/0!</v>
      </c>
      <c r="E72" s="348" t="e">
        <f t="shared" si="0"/>
        <v>#DIV/0!</v>
      </c>
      <c r="F72" s="278" t="e">
        <f t="shared" si="0"/>
        <v>#DIV/0!</v>
      </c>
      <c r="H72" s="279"/>
    </row>
    <row r="73" spans="2:8" ht="18" x14ac:dyDescent="0.35">
      <c r="B73" s="169" t="s">
        <v>313</v>
      </c>
      <c r="C73" s="432"/>
      <c r="D73" s="432"/>
      <c r="E73" s="432"/>
      <c r="F73" s="436"/>
      <c r="H73" s="279"/>
    </row>
    <row r="74" spans="2:8" ht="18" x14ac:dyDescent="0.35">
      <c r="B74" s="319" t="s">
        <v>284</v>
      </c>
      <c r="C74" s="281" t="e">
        <f t="shared" ref="C74:F80" si="1">AVERAGE(C39,C56)</f>
        <v>#DIV/0!</v>
      </c>
      <c r="D74" s="281" t="e">
        <f t="shared" si="1"/>
        <v>#DIV/0!</v>
      </c>
      <c r="E74" s="346" t="e">
        <f t="shared" si="1"/>
        <v>#DIV/0!</v>
      </c>
      <c r="F74" s="282" t="e">
        <f t="shared" si="1"/>
        <v>#DIV/0!</v>
      </c>
      <c r="H74" s="279"/>
    </row>
    <row r="75" spans="2:8" ht="18" x14ac:dyDescent="0.35">
      <c r="B75" s="319" t="s">
        <v>285</v>
      </c>
      <c r="C75" s="281" t="e">
        <f t="shared" si="1"/>
        <v>#DIV/0!</v>
      </c>
      <c r="D75" s="281" t="e">
        <f t="shared" si="1"/>
        <v>#DIV/0!</v>
      </c>
      <c r="E75" s="346" t="e">
        <f t="shared" si="1"/>
        <v>#DIV/0!</v>
      </c>
      <c r="F75" s="282" t="e">
        <f t="shared" si="1"/>
        <v>#DIV/0!</v>
      </c>
      <c r="H75" s="279"/>
    </row>
    <row r="76" spans="2:8" ht="18" x14ac:dyDescent="0.35">
      <c r="B76" s="319" t="s">
        <v>286</v>
      </c>
      <c r="C76" s="281" t="e">
        <f t="shared" si="1"/>
        <v>#DIV/0!</v>
      </c>
      <c r="D76" s="281" t="e">
        <f t="shared" si="1"/>
        <v>#DIV/0!</v>
      </c>
      <c r="E76" s="346" t="e">
        <f t="shared" si="1"/>
        <v>#DIV/0!</v>
      </c>
      <c r="F76" s="282" t="e">
        <f t="shared" si="1"/>
        <v>#DIV/0!</v>
      </c>
      <c r="H76" s="279"/>
    </row>
    <row r="77" spans="2:8" ht="18" x14ac:dyDescent="0.35">
      <c r="B77" s="319" t="s">
        <v>287</v>
      </c>
      <c r="C77" s="281" t="e">
        <f t="shared" si="1"/>
        <v>#DIV/0!</v>
      </c>
      <c r="D77" s="281" t="e">
        <f t="shared" si="1"/>
        <v>#DIV/0!</v>
      </c>
      <c r="E77" s="346" t="e">
        <f t="shared" si="1"/>
        <v>#DIV/0!</v>
      </c>
      <c r="F77" s="282" t="e">
        <f t="shared" si="1"/>
        <v>#DIV/0!</v>
      </c>
      <c r="H77" s="279"/>
    </row>
    <row r="78" spans="2:8" ht="18" x14ac:dyDescent="0.35">
      <c r="B78" s="319" t="s">
        <v>311</v>
      </c>
      <c r="C78" s="281" t="e">
        <f t="shared" si="1"/>
        <v>#DIV/0!</v>
      </c>
      <c r="D78" s="281" t="e">
        <f t="shared" si="1"/>
        <v>#DIV/0!</v>
      </c>
      <c r="E78" s="346" t="e">
        <f t="shared" si="1"/>
        <v>#DIV/0!</v>
      </c>
      <c r="F78" s="282" t="e">
        <f t="shared" si="1"/>
        <v>#DIV/0!</v>
      </c>
      <c r="H78" s="279"/>
    </row>
    <row r="79" spans="2:8" ht="18" x14ac:dyDescent="0.35">
      <c r="B79" s="437" t="s">
        <v>73</v>
      </c>
      <c r="C79" s="281" t="e">
        <f t="shared" si="1"/>
        <v>#DIV/0!</v>
      </c>
      <c r="D79" s="281" t="e">
        <f t="shared" si="1"/>
        <v>#DIV/0!</v>
      </c>
      <c r="E79" s="346" t="e">
        <f t="shared" si="1"/>
        <v>#DIV/0!</v>
      </c>
      <c r="F79" s="282" t="e">
        <f t="shared" si="1"/>
        <v>#DIV/0!</v>
      </c>
      <c r="H79" s="279"/>
    </row>
    <row r="80" spans="2:8" ht="18.75" thickBot="1" x14ac:dyDescent="0.4">
      <c r="B80" s="439" t="s">
        <v>74</v>
      </c>
      <c r="C80" s="284" t="e">
        <f t="shared" si="1"/>
        <v>#DIV/0!</v>
      </c>
      <c r="D80" s="284" t="e">
        <f t="shared" si="1"/>
        <v>#DIV/0!</v>
      </c>
      <c r="E80" s="349" t="e">
        <f t="shared" si="1"/>
        <v>#DIV/0!</v>
      </c>
      <c r="F80" s="285" t="e">
        <f t="shared" si="1"/>
        <v>#DIV/0!</v>
      </c>
      <c r="H80" s="279"/>
    </row>
    <row r="81" spans="1:8" x14ac:dyDescent="0.25">
      <c r="B81"/>
      <c r="C81"/>
      <c r="D81"/>
      <c r="E81"/>
      <c r="F81"/>
      <c r="H81" s="279"/>
    </row>
    <row r="82" spans="1:8" x14ac:dyDescent="0.25">
      <c r="A82" s="280"/>
      <c r="B82" s="279"/>
      <c r="C82" s="279"/>
      <c r="D82" s="279"/>
      <c r="E82" s="279"/>
      <c r="F82" s="279"/>
      <c r="G82" s="279"/>
      <c r="H82" s="279"/>
    </row>
  </sheetData>
  <sheetProtection password="CB38" sheet="1" objects="1" scenarios="1" selectLockedCells="1"/>
  <mergeCells count="13">
    <mergeCell ref="B2:D2"/>
    <mergeCell ref="C7:D7"/>
    <mergeCell ref="C3:D3"/>
    <mergeCell ref="C4:D4"/>
    <mergeCell ref="C5:D5"/>
    <mergeCell ref="C6:D6"/>
    <mergeCell ref="C8:D8"/>
    <mergeCell ref="B64:F64"/>
    <mergeCell ref="B19:F19"/>
    <mergeCell ref="B11:F11"/>
    <mergeCell ref="B12:F14"/>
    <mergeCell ref="B15:F15"/>
    <mergeCell ref="B16:F17"/>
  </mergeCells>
  <conditionalFormatting sqref="C33:F33 C50:F50 C54:F54 C37:F37 C68:F68 C72:F72">
    <cfRule type="expression" dxfId="10" priority="2438" stopIfTrue="1">
      <formula>OR(AND($C$20&lt;&gt;"Both Manual and User-Adjustable Adaptive",$C$20&lt;&gt;"User-Adjustable Adaptive"),$C$23&lt;&gt;"Yes")</formula>
    </cfRule>
  </conditionalFormatting>
  <conditionalFormatting sqref="C31:F31 C48:F48 C66:F66">
    <cfRule type="expression" dxfId="9" priority="2444" stopIfTrue="1">
      <formula>OR(AND($C$20&lt;&gt;"User-Adjustable Adaptive",$C$20&lt;&gt; "Both Manual and User-Adjustable Adaptive"),$C$22&lt;&gt;"Yes")</formula>
    </cfRule>
  </conditionalFormatting>
  <conditionalFormatting sqref="C34:F34 C51:F51 C69:F69">
    <cfRule type="expression" dxfId="8" priority="2447" stopIfTrue="1">
      <formula>OR(AND($C$20&lt;&gt;"Both Manual and User-Adjustable Adaptive",$C$20&lt;&gt;"User-Adjustable Adaptive"),$C$23&lt;&gt;"Yes",$C$24&lt;2)</formula>
    </cfRule>
  </conditionalFormatting>
  <conditionalFormatting sqref="C35:F35 C52:F52 C70:F70">
    <cfRule type="expression" dxfId="7" priority="2450" stopIfTrue="1">
      <formula>OR(AND($C$30&lt;&gt;"Both Manual and User-Adjustable Adaptive",$C$20&lt;&gt;"User-Adjustable Adaptive"),$C$23&lt;&gt;"Yes",$C$24&lt;3)</formula>
    </cfRule>
  </conditionalFormatting>
  <conditionalFormatting sqref="C36:F36 C53:F53 C71:F71">
    <cfRule type="expression" dxfId="6" priority="2453" stopIfTrue="1">
      <formula>OR(AND($C$20&lt;&gt;"Both Manual and User-Adjustable Adaptive",$C$20&lt;&gt;"User-Adjustable Adaptive"),$C$23&lt;&gt;"Yes",$C$24&lt;4)</formula>
    </cfRule>
  </conditionalFormatting>
  <conditionalFormatting sqref="C39:F39 C56:F56 C60:F60 C43:F43 C74:F74 C78:F78">
    <cfRule type="expression" dxfId="5" priority="2456" stopIfTrue="1">
      <formula>OR(AND($C$20&lt;&gt;"Both Manual and User-Adjustable Adaptive",$C$20&lt;&gt;"User-Adjustable Adaptive"),$C$26&lt;&gt;"Yes")</formula>
    </cfRule>
  </conditionalFormatting>
  <conditionalFormatting sqref="C40:F40 C57:F57 C75:F75">
    <cfRule type="expression" dxfId="4" priority="2462" stopIfTrue="1">
      <formula>OR(AND($C$20&lt;&gt;"Both Manual and User-Adjustable Adaptive",$C$20&lt;&gt;"User-Adjustable Adaptive"),$C$26&lt;&gt;"Yes",$C$27&lt;2)</formula>
    </cfRule>
  </conditionalFormatting>
  <conditionalFormatting sqref="C41:F41 C58:F58 C76:F76">
    <cfRule type="expression" dxfId="3" priority="2465" stopIfTrue="1">
      <formula>OR(AND($C$20&lt;&gt;"Both Manual and User-Adjustable Adaptive",$C$20&lt;&gt;"User-Adjustable Adaptive"),$C$26&lt;&gt;"Yes",$C$27&lt;3)</formula>
    </cfRule>
  </conditionalFormatting>
  <conditionalFormatting sqref="C42:F42 C59:F59 C77:F77">
    <cfRule type="expression" dxfId="2" priority="2468" stopIfTrue="1">
      <formula>OR(AND($C$20&lt;&gt;"Both Manual and User-Adjustable Adaptive",$C$20&lt;&gt;"User-Adjustable Adaptive"),$C$26&lt;&gt;"Yes",$C$27&lt;4)</formula>
    </cfRule>
  </conditionalFormatting>
  <conditionalFormatting sqref="C44:F44 C61:F61 C79:F79">
    <cfRule type="expression" dxfId="1" priority="2471" stopIfTrue="1">
      <formula>OR(AND($C$20&lt;&gt;"Both Manual and User-Adjustable Adaptive",$C$20&lt;&gt;"User-Adjustable Adaptive"),$C$28&lt;&gt;"Yes")</formula>
    </cfRule>
  </conditionalFormatting>
  <conditionalFormatting sqref="C45:F45 C62:F62 C80:F80">
    <cfRule type="expression" dxfId="0" priority="2474" stopIfTrue="1">
      <formula>OR(AND($C$20&lt;&gt;"Both Manual and User-Adjustable Adaptive",$C$20&lt;&gt;"User-Adjustable Adaptive"),$C$29&lt;&gt;"Yes")</formula>
    </cfRule>
  </conditionalFormatting>
  <hyperlinks>
    <hyperlink ref="F4" location="Instructions!C35" display="Back to Instructions tab"/>
  </hyperlinks>
  <pageMargins left="0.7" right="0.7" top="0.75" bottom="0.75" header="0.3" footer="0.3"/>
  <pageSetup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G22"/>
  <sheetViews>
    <sheetView zoomScale="80" zoomScaleNormal="80" workbookViewId="0">
      <selection activeCell="E3" sqref="E3"/>
    </sheetView>
  </sheetViews>
  <sheetFormatPr defaultColWidth="9.140625" defaultRowHeight="16.5" x14ac:dyDescent="0.3"/>
  <cols>
    <col min="1" max="1" width="4.28515625" style="416" customWidth="1"/>
    <col min="2" max="2" width="33.85546875" style="416" customWidth="1"/>
    <col min="3" max="3" width="53.42578125" style="416" customWidth="1"/>
    <col min="4" max="4" width="31.5703125" style="416" customWidth="1"/>
    <col min="5" max="5" width="36.42578125" style="416" customWidth="1"/>
    <col min="6" max="6" width="3.85546875" style="416" customWidth="1"/>
    <col min="7" max="7" width="4" style="416" customWidth="1"/>
    <col min="8" max="16384" width="9.140625" style="416"/>
  </cols>
  <sheetData>
    <row r="1" spans="1:7" s="421" customFormat="1" ht="18.75" thickBot="1" x14ac:dyDescent="0.4">
      <c r="G1" s="422"/>
    </row>
    <row r="2" spans="1:7" s="421" customFormat="1" ht="18.75" thickBot="1" x14ac:dyDescent="0.4">
      <c r="B2" s="650" t="str">
        <f>'Version Control'!$B$2</f>
        <v>Title Block</v>
      </c>
      <c r="C2" s="651"/>
      <c r="G2" s="422"/>
    </row>
    <row r="3" spans="1:7" s="421" customFormat="1" ht="18" x14ac:dyDescent="0.35">
      <c r="B3" s="477" t="str">
        <f>'Version Control'!$B$3</f>
        <v>Test Report Template Name:</v>
      </c>
      <c r="C3" s="543" t="str">
        <f>'Version Control'!$C$3</f>
        <v xml:space="preserve">Residential Clothes Washer J2  </v>
      </c>
      <c r="E3" s="430" t="s">
        <v>210</v>
      </c>
      <c r="G3" s="422"/>
    </row>
    <row r="4" spans="1:7" s="421" customFormat="1" ht="18" x14ac:dyDescent="0.35">
      <c r="B4" s="478" t="str">
        <f>'Version Control'!$B$4</f>
        <v>Version Number:</v>
      </c>
      <c r="C4" s="573" t="str">
        <f>'Version Control'!$C$4</f>
        <v>v1.2</v>
      </c>
      <c r="G4" s="422"/>
    </row>
    <row r="5" spans="1:7" s="421" customFormat="1" ht="18" x14ac:dyDescent="0.35">
      <c r="B5" s="479" t="str">
        <f>'Version Control'!$B$5</f>
        <v xml:space="preserve">Latest Template Revision: </v>
      </c>
      <c r="C5" s="480">
        <f>'Version Control'!$C$5</f>
        <v>42062</v>
      </c>
      <c r="G5" s="422"/>
    </row>
    <row r="6" spans="1:7" s="421" customFormat="1" ht="18" x14ac:dyDescent="0.35">
      <c r="B6" s="479" t="str">
        <f>'Version Control'!$B$6</f>
        <v>Tab Name:</v>
      </c>
      <c r="C6" s="573" t="str">
        <f ca="1">MID(CELL("filename",B1), FIND("]", CELL("filename", B1))+ 1, 255)</f>
        <v>Report Sign-Off Block</v>
      </c>
      <c r="G6" s="422"/>
    </row>
    <row r="7" spans="1:7" s="421" customFormat="1" ht="42.75" customHeight="1" x14ac:dyDescent="0.35">
      <c r="B7" s="574" t="str">
        <f>'Version Control'!$B$7</f>
        <v>File Name:</v>
      </c>
      <c r="C7" s="575" t="str">
        <f ca="1">'Version Control'!$C$7</f>
        <v>Residential Clothes Washer J2 - v1 2.xlsx</v>
      </c>
      <c r="G7" s="422"/>
    </row>
    <row r="8" spans="1:7" s="421" customFormat="1" ht="18.75" thickBot="1" x14ac:dyDescent="0.4">
      <c r="B8" s="481" t="str">
        <f>'Version Control'!$B$8</f>
        <v xml:space="preserve">Test Completion Date: </v>
      </c>
      <c r="C8" s="482" t="str">
        <f>'Version Control'!$C$8</f>
        <v>[MM/DD/YYYY]</v>
      </c>
      <c r="G8" s="422"/>
    </row>
    <row r="9" spans="1:7" x14ac:dyDescent="0.3">
      <c r="G9" s="258"/>
    </row>
    <row r="10" spans="1:7" ht="17.25" thickBot="1" x14ac:dyDescent="0.35">
      <c r="G10" s="258"/>
    </row>
    <row r="11" spans="1:7" s="421" customFormat="1" ht="18.75" thickBot="1" x14ac:dyDescent="0.4">
      <c r="A11" s="417"/>
      <c r="B11" s="418" t="s">
        <v>161</v>
      </c>
      <c r="C11" s="419"/>
      <c r="D11" s="419"/>
      <c r="E11" s="420"/>
      <c r="G11" s="422"/>
    </row>
    <row r="12" spans="1:7" s="421" customFormat="1" ht="18" x14ac:dyDescent="0.35">
      <c r="A12" s="417"/>
      <c r="B12" s="744" t="s">
        <v>241</v>
      </c>
      <c r="C12" s="745"/>
      <c r="D12" s="745"/>
      <c r="E12" s="746"/>
      <c r="G12" s="422"/>
    </row>
    <row r="13" spans="1:7" s="421" customFormat="1" ht="18" x14ac:dyDescent="0.35">
      <c r="A13" s="417"/>
      <c r="B13" s="747"/>
      <c r="C13" s="748"/>
      <c r="D13" s="748"/>
      <c r="E13" s="749"/>
      <c r="G13" s="422"/>
    </row>
    <row r="14" spans="1:7" s="421" customFormat="1" ht="18.75" thickBot="1" x14ac:dyDescent="0.4">
      <c r="A14" s="417"/>
      <c r="B14" s="750"/>
      <c r="C14" s="751"/>
      <c r="D14" s="751"/>
      <c r="E14" s="752"/>
      <c r="G14" s="422"/>
    </row>
    <row r="15" spans="1:7" s="421" customFormat="1" ht="18" x14ac:dyDescent="0.35">
      <c r="A15" s="417"/>
      <c r="B15" s="753" t="s">
        <v>162</v>
      </c>
      <c r="C15" s="754"/>
      <c r="D15" s="423" t="s">
        <v>160</v>
      </c>
      <c r="E15" s="424" t="s">
        <v>163</v>
      </c>
      <c r="G15" s="422"/>
    </row>
    <row r="16" spans="1:7" s="421" customFormat="1" ht="18" x14ac:dyDescent="0.35">
      <c r="A16" s="417"/>
      <c r="B16" s="755" t="s">
        <v>164</v>
      </c>
      <c r="C16" s="756"/>
      <c r="D16" s="425" t="str">
        <f>'General Info &amp; Test Results'!C17</f>
        <v>[MM/DD/YYYY]</v>
      </c>
      <c r="E16" s="599" t="s">
        <v>233</v>
      </c>
      <c r="G16" s="422"/>
    </row>
    <row r="17" spans="1:7" s="421" customFormat="1" ht="18" x14ac:dyDescent="0.35">
      <c r="A17" s="417"/>
      <c r="B17" s="759" t="s">
        <v>165</v>
      </c>
      <c r="C17" s="760"/>
      <c r="D17" s="428" t="s">
        <v>175</v>
      </c>
      <c r="E17" s="599" t="s">
        <v>233</v>
      </c>
      <c r="G17" s="422"/>
    </row>
    <row r="18" spans="1:7" s="421" customFormat="1" ht="18" x14ac:dyDescent="0.35">
      <c r="A18" s="417"/>
      <c r="B18" s="426" t="s">
        <v>230</v>
      </c>
      <c r="C18" s="427"/>
      <c r="D18" s="428" t="s">
        <v>175</v>
      </c>
      <c r="E18" s="599" t="s">
        <v>233</v>
      </c>
      <c r="G18" s="422"/>
    </row>
    <row r="19" spans="1:7" s="421" customFormat="1" ht="18" x14ac:dyDescent="0.35">
      <c r="A19" s="417"/>
      <c r="B19" s="426" t="s">
        <v>230</v>
      </c>
      <c r="C19" s="427"/>
      <c r="D19" s="428" t="s">
        <v>175</v>
      </c>
      <c r="E19" s="599" t="s">
        <v>233</v>
      </c>
      <c r="G19" s="422"/>
    </row>
    <row r="20" spans="1:7" s="421" customFormat="1" ht="18.75" thickBot="1" x14ac:dyDescent="0.4">
      <c r="A20" s="417"/>
      <c r="B20" s="757" t="s">
        <v>231</v>
      </c>
      <c r="C20" s="758"/>
      <c r="D20" s="429" t="s">
        <v>175</v>
      </c>
      <c r="E20" s="600" t="s">
        <v>232</v>
      </c>
      <c r="G20" s="422"/>
    </row>
    <row r="21" spans="1:7" x14ac:dyDescent="0.3">
      <c r="G21" s="258"/>
    </row>
    <row r="22" spans="1:7" x14ac:dyDescent="0.3">
      <c r="A22" s="258"/>
      <c r="B22" s="258"/>
      <c r="C22" s="258"/>
      <c r="D22" s="258"/>
      <c r="E22" s="258"/>
      <c r="F22" s="258"/>
      <c r="G22" s="258"/>
    </row>
  </sheetData>
  <sheetProtection password="CB38" sheet="1" objects="1" scenarios="1" selectLockedCells="1"/>
  <mergeCells count="6">
    <mergeCell ref="B2:C2"/>
    <mergeCell ref="B12:E14"/>
    <mergeCell ref="B15:C15"/>
    <mergeCell ref="B16:C16"/>
    <mergeCell ref="B20:C20"/>
    <mergeCell ref="B17:C17"/>
  </mergeCells>
  <hyperlinks>
    <hyperlink ref="E3" location="Instructions!C35"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8"/>
  <sheetViews>
    <sheetView zoomScale="90" zoomScaleNormal="90" workbookViewId="0">
      <selection activeCell="F5" sqref="F5"/>
    </sheetView>
  </sheetViews>
  <sheetFormatPr defaultColWidth="9.140625" defaultRowHeight="15" x14ac:dyDescent="0.3"/>
  <cols>
    <col min="1" max="1" width="4.85546875" style="8" customWidth="1"/>
    <col min="2" max="2" width="41.7109375" style="8" customWidth="1"/>
    <col min="3" max="3" width="16.7109375" style="8" customWidth="1"/>
    <col min="4" max="4" width="28.85546875" style="8" customWidth="1"/>
    <col min="5" max="5" width="4.28515625" style="8" customWidth="1"/>
    <col min="6" max="6" width="21.7109375" style="8" bestFit="1" customWidth="1"/>
    <col min="7" max="7" width="4.28515625" style="8" customWidth="1"/>
    <col min="8" max="8" width="4.42578125" style="8" customWidth="1"/>
    <col min="9" max="16384" width="9.140625" style="8"/>
  </cols>
  <sheetData>
    <row r="1" spans="2:8" ht="15.75" thickBot="1" x14ac:dyDescent="0.35">
      <c r="H1" s="260"/>
    </row>
    <row r="2" spans="2:8" ht="15.75" thickBot="1" x14ac:dyDescent="0.35">
      <c r="B2" s="763" t="str">
        <f>'Version Control'!$B$2</f>
        <v>Title Block</v>
      </c>
      <c r="C2" s="764"/>
      <c r="D2" s="765"/>
      <c r="H2" s="260"/>
    </row>
    <row r="3" spans="2:8" ht="15.75" customHeight="1" x14ac:dyDescent="0.3">
      <c r="B3" s="490" t="str">
        <f>'Version Control'!$B$3</f>
        <v>Test Report Template Name:</v>
      </c>
      <c r="C3" s="768" t="str">
        <f>'Version Control'!$C$3</f>
        <v xml:space="preserve">Residential Clothes Washer J2  </v>
      </c>
      <c r="D3" s="769"/>
      <c r="H3" s="260"/>
    </row>
    <row r="4" spans="2:8" x14ac:dyDescent="0.3">
      <c r="B4" s="491" t="str">
        <f>'Version Control'!$B$4</f>
        <v>Version Number:</v>
      </c>
      <c r="C4" s="770" t="str">
        <f>'Version Control'!$C$4</f>
        <v>v1.2</v>
      </c>
      <c r="D4" s="771"/>
      <c r="H4" s="260"/>
    </row>
    <row r="5" spans="2:8" x14ac:dyDescent="0.3">
      <c r="B5" s="492" t="str">
        <f>'Version Control'!$B$5</f>
        <v xml:space="preserve">Latest Template Revision: </v>
      </c>
      <c r="C5" s="772">
        <f>'Version Control'!$C$5</f>
        <v>42062</v>
      </c>
      <c r="D5" s="773"/>
      <c r="F5" s="495" t="s">
        <v>210</v>
      </c>
      <c r="H5" s="260"/>
    </row>
    <row r="6" spans="2:8" x14ac:dyDescent="0.3">
      <c r="B6" s="492" t="str">
        <f>'Version Control'!$B$6</f>
        <v>Tab Name:</v>
      </c>
      <c r="C6" s="770" t="str">
        <f ca="1">MID(CELL("filename",A1), FIND("]", CELL("filename", A1))+ 1, 255)</f>
        <v>Calculations - Metrics</v>
      </c>
      <c r="D6" s="771"/>
      <c r="H6" s="260"/>
    </row>
    <row r="7" spans="2:8" ht="32.25" customHeight="1" x14ac:dyDescent="0.3">
      <c r="B7" s="572" t="str">
        <f>'Version Control'!$B$7</f>
        <v>File Name:</v>
      </c>
      <c r="C7" s="766" t="str">
        <f ca="1">'Version Control'!$C$7</f>
        <v>Residential Clothes Washer J2 - v1 2.xlsx</v>
      </c>
      <c r="D7" s="767"/>
      <c r="H7" s="260"/>
    </row>
    <row r="8" spans="2:8" ht="16.5" customHeight="1" thickBot="1" x14ac:dyDescent="0.35">
      <c r="B8" s="493" t="str">
        <f>'Version Control'!$B$8</f>
        <v xml:space="preserve">Test Completion Date: </v>
      </c>
      <c r="C8" s="761" t="str">
        <f>'Version Control'!$C$8</f>
        <v>[MM/DD/YYYY]</v>
      </c>
      <c r="D8" s="762"/>
      <c r="H8" s="260"/>
    </row>
    <row r="9" spans="2:8" x14ac:dyDescent="0.3">
      <c r="H9" s="260"/>
    </row>
    <row r="10" spans="2:8" ht="15.75" thickBot="1" x14ac:dyDescent="0.35">
      <c r="H10" s="260"/>
    </row>
    <row r="11" spans="2:8" ht="15.75" thickBot="1" x14ac:dyDescent="0.35">
      <c r="B11" s="110" t="s">
        <v>319</v>
      </c>
      <c r="C11" s="388"/>
      <c r="D11" s="12"/>
      <c r="H11" s="260"/>
    </row>
    <row r="12" spans="2:8" ht="15.75" thickBot="1" x14ac:dyDescent="0.35">
      <c r="B12" s="51" t="s">
        <v>295</v>
      </c>
      <c r="C12" s="410" t="e">
        <f>C26/(C27+C30+C31)</f>
        <v>#VALUE!</v>
      </c>
      <c r="D12" s="12" t="s">
        <v>96</v>
      </c>
      <c r="H12" s="260"/>
    </row>
    <row r="13" spans="2:8" ht="15.75" thickBot="1" x14ac:dyDescent="0.35">
      <c r="B13" s="42"/>
      <c r="C13" s="44"/>
      <c r="D13" s="12"/>
      <c r="H13" s="260"/>
    </row>
    <row r="14" spans="2:8" ht="15.75" thickBot="1" x14ac:dyDescent="0.35">
      <c r="B14" s="110" t="s">
        <v>320</v>
      </c>
      <c r="C14" s="388"/>
      <c r="D14" s="12"/>
      <c r="H14" s="260"/>
    </row>
    <row r="15" spans="2:8" ht="15.75" thickBot="1" x14ac:dyDescent="0.35">
      <c r="B15" s="51" t="s">
        <v>296</v>
      </c>
      <c r="C15" s="414" t="e">
        <f>C35/C34</f>
        <v>#VALUE!</v>
      </c>
      <c r="D15" s="12" t="s">
        <v>103</v>
      </c>
      <c r="H15" s="260"/>
    </row>
    <row r="16" spans="2:8" ht="15.75" thickBot="1" x14ac:dyDescent="0.35">
      <c r="H16" s="260"/>
    </row>
    <row r="17" spans="1:8" ht="15.75" thickBot="1" x14ac:dyDescent="0.35">
      <c r="B17" s="105" t="s">
        <v>32</v>
      </c>
      <c r="C17" s="106"/>
      <c r="D17" s="12"/>
      <c r="H17" s="260"/>
    </row>
    <row r="18" spans="1:8" ht="15.75" thickBot="1" x14ac:dyDescent="0.35">
      <c r="B18" s="51" t="s">
        <v>93</v>
      </c>
      <c r="C18" s="261" t="e">
        <f>C38/(C39+C42)</f>
        <v>#VALUE!</v>
      </c>
      <c r="D18" s="12" t="s">
        <v>96</v>
      </c>
      <c r="H18" s="260"/>
    </row>
    <row r="19" spans="1:8" ht="15.75" thickBot="1" x14ac:dyDescent="0.35">
      <c r="B19" s="42"/>
      <c r="C19" s="44"/>
      <c r="D19" s="12"/>
      <c r="H19" s="260"/>
    </row>
    <row r="20" spans="1:8" ht="15.75" thickBot="1" x14ac:dyDescent="0.35">
      <c r="B20" s="105" t="s">
        <v>99</v>
      </c>
      <c r="C20" s="106"/>
      <c r="D20" s="12"/>
      <c r="H20" s="260"/>
    </row>
    <row r="21" spans="1:8" ht="15.75" thickBot="1" x14ac:dyDescent="0.35">
      <c r="B21" s="51" t="s">
        <v>100</v>
      </c>
      <c r="C21" s="415" t="e">
        <f>C46/C45</f>
        <v>#VALUE!</v>
      </c>
      <c r="D21" s="12" t="s">
        <v>103</v>
      </c>
      <c r="H21" s="260"/>
    </row>
    <row r="22" spans="1:8" x14ac:dyDescent="0.3">
      <c r="H22" s="260"/>
    </row>
    <row r="23" spans="1:8" ht="21" x14ac:dyDescent="0.4">
      <c r="B23" s="107" t="s">
        <v>126</v>
      </c>
      <c r="H23" s="260"/>
    </row>
    <row r="24" spans="1:8" ht="15.75" thickBot="1" x14ac:dyDescent="0.35">
      <c r="H24" s="260"/>
    </row>
    <row r="25" spans="1:8" x14ac:dyDescent="0.3">
      <c r="A25" s="129"/>
      <c r="B25" s="38" t="s">
        <v>321</v>
      </c>
      <c r="C25" s="40"/>
      <c r="D25" s="12"/>
      <c r="H25" s="260"/>
    </row>
    <row r="26" spans="1:8" x14ac:dyDescent="0.3">
      <c r="A26" s="129"/>
      <c r="B26" s="50" t="s">
        <v>95</v>
      </c>
      <c r="C26" s="108" t="e">
        <f>'Test Data Inputs'!$C$16</f>
        <v>#VALUE!</v>
      </c>
      <c r="D26" s="8" t="s">
        <v>53</v>
      </c>
      <c r="H26" s="260"/>
    </row>
    <row r="27" spans="1:8" x14ac:dyDescent="0.3">
      <c r="A27" s="129"/>
      <c r="B27" s="41" t="s">
        <v>497</v>
      </c>
      <c r="C27" s="108">
        <f>SUM(C28:C29)</f>
        <v>0</v>
      </c>
      <c r="D27" s="8" t="s">
        <v>88</v>
      </c>
      <c r="H27" s="260"/>
    </row>
    <row r="28" spans="1:8" x14ac:dyDescent="0.3">
      <c r="A28" s="129"/>
      <c r="B28" s="411" t="s">
        <v>498</v>
      </c>
      <c r="C28" s="108" t="str">
        <f>'Calculations - Hot Water Energy'!$C$14</f>
        <v/>
      </c>
      <c r="D28" s="8" t="s">
        <v>88</v>
      </c>
      <c r="H28" s="260"/>
    </row>
    <row r="29" spans="1:8" x14ac:dyDescent="0.3">
      <c r="A29" s="129"/>
      <c r="B29" s="411" t="s">
        <v>499</v>
      </c>
      <c r="C29" s="108" t="str">
        <f>'Calculations - Machine Elec'!$C$14</f>
        <v/>
      </c>
      <c r="D29" s="8" t="s">
        <v>88</v>
      </c>
      <c r="H29" s="260"/>
    </row>
    <row r="30" spans="1:8" x14ac:dyDescent="0.3">
      <c r="A30" s="129"/>
      <c r="B30" s="41" t="s">
        <v>500</v>
      </c>
      <c r="C30" s="108" t="str">
        <f>'Calculations - Dryer Energy'!$C$14</f>
        <v/>
      </c>
      <c r="D30" s="8" t="s">
        <v>88</v>
      </c>
      <c r="H30" s="260"/>
    </row>
    <row r="31" spans="1:8" ht="15.75" thickBot="1" x14ac:dyDescent="0.35">
      <c r="A31" s="129"/>
      <c r="B31" s="13" t="s">
        <v>501</v>
      </c>
      <c r="C31" s="109" t="e">
        <f>'Calculations - Low-Power Mode'!C14</f>
        <v>#VALUE!</v>
      </c>
      <c r="D31" s="8" t="s">
        <v>88</v>
      </c>
      <c r="H31" s="260"/>
    </row>
    <row r="32" spans="1:8" ht="15.75" thickBot="1" x14ac:dyDescent="0.35">
      <c r="H32" s="260"/>
    </row>
    <row r="33" spans="1:8" x14ac:dyDescent="0.3">
      <c r="A33" s="129"/>
      <c r="B33" s="38" t="s">
        <v>322</v>
      </c>
      <c r="C33" s="40"/>
      <c r="D33" s="12"/>
      <c r="H33" s="260"/>
    </row>
    <row r="34" spans="1:8" x14ac:dyDescent="0.3">
      <c r="A34" s="129"/>
      <c r="B34" s="50" t="s">
        <v>95</v>
      </c>
      <c r="C34" s="108" t="e">
        <f>'Test Data Inputs'!$C$16</f>
        <v>#VALUE!</v>
      </c>
      <c r="D34" s="8" t="s">
        <v>53</v>
      </c>
      <c r="H34" s="260"/>
    </row>
    <row r="35" spans="1:8" ht="15.75" thickBot="1" x14ac:dyDescent="0.35">
      <c r="A35" s="129"/>
      <c r="B35" s="13" t="s">
        <v>502</v>
      </c>
      <c r="C35" s="109" t="str">
        <f>'Calculations -Water Consumption'!C14</f>
        <v/>
      </c>
      <c r="D35" s="8" t="s">
        <v>102</v>
      </c>
      <c r="H35" s="260"/>
    </row>
    <row r="36" spans="1:8" ht="15.75" thickBot="1" x14ac:dyDescent="0.35">
      <c r="H36" s="260"/>
    </row>
    <row r="37" spans="1:8" ht="15.75" thickBot="1" x14ac:dyDescent="0.35">
      <c r="B37" s="25" t="s">
        <v>94</v>
      </c>
      <c r="C37" s="27"/>
      <c r="D37" s="12"/>
      <c r="H37" s="260"/>
    </row>
    <row r="38" spans="1:8" x14ac:dyDescent="0.3">
      <c r="B38" s="412" t="s">
        <v>95</v>
      </c>
      <c r="C38" s="413" t="e">
        <f>'Test Data Inputs'!$C$16</f>
        <v>#VALUE!</v>
      </c>
      <c r="D38" s="12" t="s">
        <v>53</v>
      </c>
      <c r="H38" s="260"/>
    </row>
    <row r="39" spans="1:8" x14ac:dyDescent="0.3">
      <c r="B39" s="41" t="s">
        <v>497</v>
      </c>
      <c r="C39" s="108">
        <f>SUM(C40:C41)</f>
        <v>0</v>
      </c>
      <c r="D39" s="12" t="s">
        <v>88</v>
      </c>
      <c r="H39" s="260"/>
    </row>
    <row r="40" spans="1:8" x14ac:dyDescent="0.3">
      <c r="B40" s="411" t="s">
        <v>498</v>
      </c>
      <c r="C40" s="108" t="str">
        <f>'Calculations - Hot Water Energy'!$C$14</f>
        <v/>
      </c>
      <c r="D40" s="12" t="s">
        <v>88</v>
      </c>
      <c r="H40" s="260"/>
    </row>
    <row r="41" spans="1:8" x14ac:dyDescent="0.3">
      <c r="B41" s="411" t="s">
        <v>499</v>
      </c>
      <c r="C41" s="108" t="str">
        <f>'Calculations - Machine Elec'!$C$14</f>
        <v/>
      </c>
      <c r="D41" s="12" t="s">
        <v>88</v>
      </c>
      <c r="H41" s="260"/>
    </row>
    <row r="42" spans="1:8" ht="15.75" thickBot="1" x14ac:dyDescent="0.35">
      <c r="B42" s="13" t="s">
        <v>500</v>
      </c>
      <c r="C42" s="109" t="str">
        <f>'Calculations - Dryer Energy'!$C$14</f>
        <v/>
      </c>
      <c r="D42" s="12" t="s">
        <v>88</v>
      </c>
      <c r="H42" s="260"/>
    </row>
    <row r="43" spans="1:8" ht="15.75" thickBot="1" x14ac:dyDescent="0.35">
      <c r="H43" s="260"/>
    </row>
    <row r="44" spans="1:8" x14ac:dyDescent="0.3">
      <c r="B44" s="38" t="s">
        <v>101</v>
      </c>
      <c r="C44" s="40"/>
      <c r="D44" s="12"/>
      <c r="H44" s="260"/>
    </row>
    <row r="45" spans="1:8" x14ac:dyDescent="0.3">
      <c r="B45" s="50" t="s">
        <v>95</v>
      </c>
      <c r="C45" s="113" t="e">
        <f>'Test Data Inputs'!$C$16</f>
        <v>#VALUE!</v>
      </c>
      <c r="D45" s="12" t="s">
        <v>53</v>
      </c>
      <c r="H45" s="260"/>
    </row>
    <row r="46" spans="1:8" ht="15.75" thickBot="1" x14ac:dyDescent="0.35">
      <c r="B46" s="51" t="s">
        <v>503</v>
      </c>
      <c r="C46" s="109" t="str">
        <f>'Calculations -Water Consumption'!C17</f>
        <v/>
      </c>
      <c r="D46" s="12" t="s">
        <v>102</v>
      </c>
      <c r="H46" s="260"/>
    </row>
    <row r="47" spans="1:8" x14ac:dyDescent="0.3">
      <c r="H47" s="260"/>
    </row>
    <row r="48" spans="1:8" x14ac:dyDescent="0.3">
      <c r="A48" s="260"/>
      <c r="B48" s="260"/>
      <c r="C48" s="260"/>
      <c r="D48" s="260"/>
      <c r="E48" s="260"/>
      <c r="F48" s="260"/>
      <c r="G48" s="260"/>
      <c r="H48" s="260"/>
    </row>
  </sheetData>
  <sheetProtection password="CB38" sheet="1" objects="1" scenarios="1" selectLockedCells="1"/>
  <mergeCells count="7">
    <mergeCell ref="C8:D8"/>
    <mergeCell ref="B2:D2"/>
    <mergeCell ref="C7:D7"/>
    <mergeCell ref="C3:D3"/>
    <mergeCell ref="C4:D4"/>
    <mergeCell ref="C5:D5"/>
    <mergeCell ref="C6:D6"/>
  </mergeCells>
  <hyperlinks>
    <hyperlink ref="F5" location="Instructions!C35" display="Back to Instructions tab"/>
  </hyperlinks>
  <pageMargins left="0.7" right="0.7" top="0.75" bottom="0.75" header="0.3" footer="0.3"/>
  <pageSetup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725A5BAB-FF01-4703-A594-A51480CC0937}">
  <ds:schemaRefs>
    <ds:schemaRef ds:uri="http://schemas.microsoft.com/sharepoint/v3/contenttype/forms"/>
  </ds:schemaRefs>
</ds:datastoreItem>
</file>

<file path=customXml/itemProps2.xml><?xml version="1.0" encoding="utf-8"?>
<ds:datastoreItem xmlns:ds="http://schemas.openxmlformats.org/officeDocument/2006/customXml" ds:itemID="{685FA937-0E61-473A-96CC-659712504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B4FBC7-32F1-44DE-93D8-0FF2209142FA}">
  <ds:schemaRefs>
    <ds:schemaRef ds:uri="fa504290-48b0-421f-a269-8aa9478176e6"/>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Instructions</vt:lpstr>
      <vt:lpstr>General Info &amp; Test Results</vt:lpstr>
      <vt:lpstr>Setup &amp; Instrumentation</vt:lpstr>
      <vt:lpstr>Photos</vt:lpstr>
      <vt:lpstr>Test Conditions</vt:lpstr>
      <vt:lpstr>Test Data Inputs</vt:lpstr>
      <vt:lpstr>Addendum</vt:lpstr>
      <vt:lpstr>Report Sign-Off Block</vt:lpstr>
      <vt:lpstr>Calculations - Metrics</vt:lpstr>
      <vt:lpstr>Calculations - Low-Power Mode</vt:lpstr>
      <vt:lpstr>Calculations -Water Consumption</vt:lpstr>
      <vt:lpstr>Calculations - Dryer Energy</vt:lpstr>
      <vt:lpstr>Calculations - Machine Elec</vt:lpstr>
      <vt:lpstr>Calculations - Hot Water Energy</vt:lpstr>
      <vt:lpstr>Calculations - RMC</vt:lpstr>
      <vt:lpstr>Tables</vt:lpstr>
      <vt:lpstr>Drop-Downs</vt:lpstr>
      <vt:lpstr>Version Control</vt:lpstr>
      <vt:lpstr>Favg_adaptive</vt:lpstr>
      <vt:lpstr>FillControl</vt:lpstr>
      <vt:lpstr>Fmax_adaptive</vt:lpstr>
      <vt:lpstr>Fmax_manual</vt:lpstr>
      <vt:lpstr>Fmin_adaptive</vt:lpstr>
      <vt:lpstr>Fmin_manual</vt:lpstr>
      <vt:lpstr>LotNumber</vt:lpstr>
      <vt:lpstr>LowPowerModes</vt:lpstr>
      <vt:lpstr>ProductClasses</vt:lpstr>
      <vt:lpstr>TUFc</vt:lpstr>
      <vt:lpstr>TUFh</vt:lpstr>
      <vt:lpstr>TUFm</vt:lpstr>
      <vt:lpstr>TUFw</vt:lpstr>
      <vt:lpstr>TUFww</vt:lpstr>
      <vt:lpstr>UniformTemp</vt:lpstr>
      <vt:lpstr>WarmColdCycles</vt:lpstr>
      <vt:lpstr>WarmWarmCycles</vt:lpstr>
      <vt:lpstr>WaterTemp</vt:lpstr>
      <vt:lpstr>Yes_No</vt:lpstr>
      <vt:lpstr>Yes_Yes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Sutherland</dc:creator>
  <cp:lastModifiedBy>Billie Bates</cp:lastModifiedBy>
  <dcterms:created xsi:type="dcterms:W3CDTF">2012-06-20T12:41:24Z</dcterms:created>
  <dcterms:modified xsi:type="dcterms:W3CDTF">2015-03-06T16:39:15Z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