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carlisle\Desktop\Templates\SP3\CURRENT VERSIONS\"/>
    </mc:Choice>
  </mc:AlternateContent>
  <workbookProtection workbookPassword="CAE2" lockStructure="1"/>
  <bookViews>
    <workbookView xWindow="10245" yWindow="60" windowWidth="10275" windowHeight="8220" tabRatio="664"/>
  </bookViews>
  <sheets>
    <sheet name="Instructions" sheetId="25" r:id="rId1"/>
    <sheet name="Volume Data" sheetId="35" r:id="rId2"/>
    <sheet name="ASH-OFF Data 1" sheetId="36" r:id="rId3"/>
    <sheet name="ASH-OFF Data 2" sheetId="37" r:id="rId4"/>
    <sheet name="ASH-ON Data 1" sheetId="38" r:id="rId5"/>
    <sheet name="ASH-ON Data 2" sheetId="39" r:id="rId6"/>
    <sheet name="General Info &amp; Test Results" sheetId="1" r:id="rId7"/>
    <sheet name="Setup &amp; Instrumentation" sheetId="27" r:id="rId8"/>
    <sheet name="Volume" sheetId="17" r:id="rId9"/>
    <sheet name="Test Conditions" sheetId="6" r:id="rId10"/>
    <sheet name="Settings" sheetId="20" r:id="rId11"/>
    <sheet name="Energy Calcs (ASH Switch OFF)" sheetId="3" r:id="rId12"/>
    <sheet name="Energy Calcs (ASH Switch ON)" sheetId="19" r:id="rId13"/>
    <sheet name="Photos" sheetId="16" r:id="rId14"/>
    <sheet name="Comments" sheetId="29" r:id="rId15"/>
    <sheet name="Report Sign-Off Block" sheetId="24" r:id="rId16"/>
    <sheet name="Drop-Downs" sheetId="15" r:id="rId17"/>
    <sheet name="Version Control" sheetId="23" r:id="rId18"/>
  </sheets>
  <definedNames>
    <definedName name="ASH">'General Info &amp; Test Results'!$C$30</definedName>
    <definedName name="ASH_Switch">'Drop-Downs'!$N$12:$N$14</definedName>
    <definedName name="Aux_Comp">'Drop-Downs'!$X$12:$X$15</definedName>
    <definedName name="Aux_Comp_Y_N">'General Info &amp; Test Results'!$C$31</definedName>
    <definedName name="Compact?">'Drop-Downs'!$F$12:$F$14</definedName>
    <definedName name="Defrost">'Drop-Downs'!$P$12:$P$14</definedName>
    <definedName name="DefrostType">'Drop-Downs'!$P$12:$P$16</definedName>
    <definedName name="E_Cycle">'Drop-Downs'!$T$12:$T$14</definedName>
    <definedName name="E_Cycle_OFF">'Drop-Downs'!$T$12:$T$14</definedName>
    <definedName name="E_Cycle_ON">'Drop-Downs'!$V$12:$V$14</definedName>
    <definedName name="FF_Comp_Temp">'Drop-Downs'!$R$12:$R$14</definedName>
    <definedName name="FF_FR">'Drop-Downs'!$Z$12:$Z$14</definedName>
    <definedName name="FRZ_Comp_Temp">'Drop-Downs'!$L$12:$L$14</definedName>
    <definedName name="_xlnm.Print_Area" localSheetId="11">'Energy Calcs (ASH Switch OFF)'!$B$11:$Q$89</definedName>
    <definedName name="_xlnm.Print_Area" localSheetId="12">'Energy Calcs (ASH Switch ON)'!$B$11:$Q$90</definedName>
    <definedName name="_xlnm.Print_Area" localSheetId="6">'General Info &amp; Test Results'!$B$11:$L$50</definedName>
    <definedName name="_xlnm.Print_Area" localSheetId="13">Photos!$B$11:$S$192</definedName>
    <definedName name="_xlnm.Print_Area" localSheetId="10">Settings!$B$14:$O$24</definedName>
    <definedName name="_xlnm.Print_Area" localSheetId="9">'Test Conditions'!$B$10:$L$79</definedName>
    <definedName name="_xlnm.Print_Area" localSheetId="8">Volume!$B$11:$D$13</definedName>
    <definedName name="Product_Class">'Drop-Downs'!$B$12:$B$32</definedName>
    <definedName name="Product_Type">'Drop-Downs'!$D$12:$D$16</definedName>
    <definedName name="RefrigeratorTypes">'General Info &amp; Test Results'!$E$54:$E$58</definedName>
    <definedName name="Steady_state_Condition">'Drop-Downs'!$H$12:$H$14</definedName>
    <definedName name="Temp_Set">'Drop-Downs'!$P$22:$P$25</definedName>
    <definedName name="VASH">'General Info &amp; Test Results'!$C$32</definedName>
    <definedName name="Yes_No">'Drop-Downs'!$J$12:$J$14</definedName>
  </definedNames>
  <calcPr calcId="152511"/>
</workbook>
</file>

<file path=xl/calcChain.xml><?xml version="1.0" encoding="utf-8"?>
<calcChain xmlns="http://schemas.openxmlformats.org/spreadsheetml/2006/main">
  <c r="B7" i="25" l="1"/>
  <c r="C6" i="25"/>
  <c r="B6" i="25"/>
  <c r="B5" i="25"/>
  <c r="B4" i="25"/>
  <c r="C3" i="25"/>
  <c r="B3" i="25"/>
  <c r="B2" i="25"/>
  <c r="B8" i="35"/>
  <c r="B7" i="35"/>
  <c r="E6" i="35"/>
  <c r="B6" i="35"/>
  <c r="B5" i="35"/>
  <c r="B4" i="35"/>
  <c r="E3" i="35"/>
  <c r="B3" i="35"/>
  <c r="B2" i="35"/>
  <c r="B8" i="36"/>
  <c r="B7" i="36"/>
  <c r="E6" i="36"/>
  <c r="B6" i="36"/>
  <c r="B5" i="36"/>
  <c r="B4" i="36"/>
  <c r="E3" i="36"/>
  <c r="B3" i="36"/>
  <c r="B2" i="36"/>
  <c r="B8" i="37"/>
  <c r="B7" i="37"/>
  <c r="E6" i="37"/>
  <c r="B6" i="37"/>
  <c r="B5" i="37"/>
  <c r="B4" i="37"/>
  <c r="E3" i="37"/>
  <c r="B3" i="37"/>
  <c r="B2" i="37"/>
  <c r="B8" i="38"/>
  <c r="B7" i="38"/>
  <c r="E6" i="38"/>
  <c r="B6" i="38"/>
  <c r="B5" i="38"/>
  <c r="E4" i="38"/>
  <c r="B4" i="38"/>
  <c r="E3" i="38"/>
  <c r="B3" i="38"/>
  <c r="B2" i="38"/>
  <c r="E6" i="39"/>
  <c r="B8" i="39"/>
  <c r="B7" i="39"/>
  <c r="B8" i="1"/>
  <c r="B7" i="1"/>
  <c r="C6" i="1"/>
  <c r="B6" i="1"/>
  <c r="B5" i="1"/>
  <c r="B4" i="1"/>
  <c r="C3" i="1"/>
  <c r="B3" i="1"/>
  <c r="B2" i="1"/>
  <c r="B8" i="27"/>
  <c r="B7" i="27"/>
  <c r="C6" i="27"/>
  <c r="B6" i="27"/>
  <c r="B5" i="27"/>
  <c r="B4" i="27"/>
  <c r="C3" i="27"/>
  <c r="B3" i="27"/>
  <c r="B2" i="27"/>
  <c r="B8" i="17"/>
  <c r="B7" i="17"/>
  <c r="C6" i="17"/>
  <c r="B6" i="17"/>
  <c r="B5" i="17"/>
  <c r="B4" i="17"/>
  <c r="C3" i="17"/>
  <c r="B3" i="17"/>
  <c r="B2" i="17"/>
  <c r="C4" i="6"/>
  <c r="C6" i="6"/>
  <c r="B8" i="6"/>
  <c r="B7" i="6"/>
  <c r="C4" i="20"/>
  <c r="C6" i="20"/>
  <c r="B8" i="20"/>
  <c r="B7" i="20"/>
  <c r="B8" i="3"/>
  <c r="B7" i="3"/>
  <c r="D6" i="3"/>
  <c r="B6" i="3"/>
  <c r="B5" i="3"/>
  <c r="B4" i="3"/>
  <c r="D3" i="3"/>
  <c r="B3" i="3"/>
  <c r="B2" i="3"/>
  <c r="D6" i="19"/>
  <c r="B8" i="19"/>
  <c r="B7" i="19"/>
  <c r="B8" i="16"/>
  <c r="B7" i="16"/>
  <c r="C6" i="16"/>
  <c r="B6" i="16"/>
  <c r="B5" i="16"/>
  <c r="B4" i="16"/>
  <c r="C3" i="16"/>
  <c r="B3" i="16"/>
  <c r="B2" i="16"/>
  <c r="C8" i="29"/>
  <c r="B8" i="29"/>
  <c r="B7" i="29"/>
  <c r="C6" i="29"/>
  <c r="B6" i="29"/>
  <c r="B5" i="29"/>
  <c r="B4" i="29"/>
  <c r="C3" i="29"/>
  <c r="B3" i="29"/>
  <c r="B2" i="29"/>
  <c r="B8" i="24"/>
  <c r="B7" i="24"/>
  <c r="C6" i="24"/>
  <c r="B6" i="24"/>
  <c r="B5" i="24"/>
  <c r="B4" i="24"/>
  <c r="C3" i="24"/>
  <c r="B3" i="24"/>
  <c r="B2" i="24"/>
  <c r="C6" i="15"/>
  <c r="B8" i="15"/>
  <c r="B7" i="15"/>
  <c r="C8" i="23"/>
  <c r="C8" i="27" s="1"/>
  <c r="C7" i="23"/>
  <c r="C7" i="15" s="1"/>
  <c r="C6" i="23"/>
  <c r="C5" i="23"/>
  <c r="C5" i="1" s="1"/>
  <c r="C4" i="23"/>
  <c r="E4" i="35" s="1"/>
  <c r="C8" i="15" l="1"/>
  <c r="C4" i="29"/>
  <c r="C4" i="24"/>
  <c r="C8" i="16"/>
  <c r="D4" i="19"/>
  <c r="C4" i="1"/>
  <c r="E4" i="36"/>
  <c r="C8" i="24"/>
  <c r="C4" i="16"/>
  <c r="C4" i="25"/>
  <c r="E5" i="38"/>
  <c r="C5" i="25"/>
  <c r="D4" i="3"/>
  <c r="C4" i="27"/>
  <c r="E4" i="39"/>
  <c r="E4" i="37"/>
  <c r="E5" i="35"/>
  <c r="E5" i="36"/>
  <c r="C4" i="15"/>
  <c r="C5" i="24"/>
  <c r="C5" i="29"/>
  <c r="C5" i="16"/>
  <c r="C4" i="17"/>
  <c r="C5" i="27"/>
  <c r="E5" i="37"/>
  <c r="D8" i="3"/>
  <c r="C8" i="1"/>
  <c r="D8" i="19"/>
  <c r="E8" i="39"/>
  <c r="E8" i="38"/>
  <c r="E8" i="37"/>
  <c r="E8" i="36"/>
  <c r="E8" i="35"/>
  <c r="D5" i="3"/>
  <c r="C5" i="17"/>
  <c r="C7" i="25"/>
  <c r="E7" i="35"/>
  <c r="E7" i="36"/>
  <c r="E7" i="37"/>
  <c r="E7" i="38"/>
  <c r="E7" i="39"/>
  <c r="C7" i="1"/>
  <c r="C8" i="20"/>
  <c r="C8" i="6"/>
  <c r="C8" i="17"/>
  <c r="C7" i="27"/>
  <c r="C7" i="17"/>
  <c r="C7" i="6"/>
  <c r="C7" i="20"/>
  <c r="D7" i="3"/>
  <c r="D7" i="19"/>
  <c r="C7" i="16"/>
  <c r="C7" i="29"/>
  <c r="C7" i="24"/>
  <c r="D106" i="3" l="1"/>
  <c r="B6" i="39" l="1"/>
  <c r="B5" i="39"/>
  <c r="B4" i="39"/>
  <c r="B3" i="39"/>
  <c r="B2" i="39"/>
  <c r="D107" i="3"/>
  <c r="D102" i="6"/>
  <c r="C102" i="6"/>
  <c r="C120" i="6" l="1"/>
  <c r="U26" i="19"/>
  <c r="N26" i="19"/>
  <c r="U26" i="3"/>
  <c r="N26" i="3"/>
  <c r="AW21" i="3"/>
  <c r="AW22" i="3"/>
  <c r="AW23" i="3"/>
  <c r="AW24" i="3"/>
  <c r="AW25" i="3"/>
  <c r="AW20" i="3"/>
  <c r="AP21" i="3"/>
  <c r="AP22" i="3"/>
  <c r="AP23" i="3"/>
  <c r="AP24" i="3"/>
  <c r="AP25" i="3"/>
  <c r="AP20" i="3"/>
  <c r="AJ21" i="3"/>
  <c r="AJ22" i="3"/>
  <c r="AJ23" i="3"/>
  <c r="AJ24" i="3"/>
  <c r="AJ25" i="3"/>
  <c r="AJ20" i="3"/>
  <c r="AC21" i="3"/>
  <c r="AC22" i="3"/>
  <c r="AC23" i="3"/>
  <c r="AC24" i="3"/>
  <c r="AC25" i="3"/>
  <c r="AC20" i="3"/>
  <c r="U21" i="3"/>
  <c r="U22" i="3"/>
  <c r="E61" i="3" s="1"/>
  <c r="U23" i="3"/>
  <c r="U24" i="3"/>
  <c r="E62" i="3" s="1"/>
  <c r="U25" i="3"/>
  <c r="U20" i="3"/>
  <c r="N21" i="3"/>
  <c r="N22" i="3"/>
  <c r="E59" i="3" s="1"/>
  <c r="N23" i="3"/>
  <c r="N24" i="3"/>
  <c r="E60" i="3" s="1"/>
  <c r="N25" i="3"/>
  <c r="N20" i="3"/>
  <c r="AW21" i="19"/>
  <c r="AW22" i="19"/>
  <c r="AW23" i="19"/>
  <c r="AW24" i="19"/>
  <c r="AW25" i="19"/>
  <c r="AW20" i="19"/>
  <c r="AP21" i="19"/>
  <c r="AP22" i="19"/>
  <c r="AP23" i="19"/>
  <c r="AP24" i="19"/>
  <c r="AP25" i="19"/>
  <c r="AP20" i="19"/>
  <c r="AJ21" i="19"/>
  <c r="AJ22" i="19"/>
  <c r="AJ23" i="19"/>
  <c r="AJ24" i="19"/>
  <c r="AJ25" i="19"/>
  <c r="AJ20" i="19"/>
  <c r="AC21" i="19"/>
  <c r="AC22" i="19"/>
  <c r="AC23" i="19"/>
  <c r="AC24" i="19"/>
  <c r="AC25" i="19"/>
  <c r="AC20" i="19"/>
  <c r="U21" i="19"/>
  <c r="U22" i="19"/>
  <c r="E62" i="19" s="1"/>
  <c r="U23" i="19"/>
  <c r="U24" i="19"/>
  <c r="E63" i="19" s="1"/>
  <c r="U25" i="19"/>
  <c r="U20" i="19"/>
  <c r="N21" i="19"/>
  <c r="N22" i="19"/>
  <c r="E60" i="19" s="1"/>
  <c r="N23" i="19"/>
  <c r="N24" i="19"/>
  <c r="E61" i="19" s="1"/>
  <c r="N25" i="19"/>
  <c r="N20" i="19"/>
  <c r="E65" i="3" l="1"/>
  <c r="D105" i="3"/>
  <c r="D108" i="3" s="1"/>
  <c r="E85" i="19"/>
  <c r="E84" i="19"/>
  <c r="AK24" i="19"/>
  <c r="X24" i="19"/>
  <c r="AK20" i="19"/>
  <c r="X20" i="19"/>
  <c r="AK24" i="3"/>
  <c r="AK20" i="3"/>
  <c r="X24" i="3"/>
  <c r="X20" i="3"/>
  <c r="D86" i="19" l="1"/>
  <c r="E86" i="19"/>
  <c r="AC26" i="19"/>
  <c r="AJ26" i="19"/>
  <c r="AP26" i="19"/>
  <c r="AW26" i="19"/>
  <c r="AP26" i="3"/>
  <c r="AW26" i="3"/>
  <c r="AC26" i="3"/>
  <c r="E83" i="3" s="1"/>
  <c r="AJ26" i="3"/>
  <c r="E84" i="3" s="1"/>
  <c r="D109" i="3"/>
  <c r="J120" i="6"/>
  <c r="K120" i="6"/>
  <c r="L120" i="6"/>
  <c r="I120" i="6"/>
  <c r="F120" i="6"/>
  <c r="D120" i="6"/>
  <c r="E120" i="6"/>
  <c r="L103" i="6"/>
  <c r="J103" i="6"/>
  <c r="K103" i="6"/>
  <c r="I103" i="6"/>
  <c r="F103" i="6"/>
  <c r="D103" i="6"/>
  <c r="E103" i="6"/>
  <c r="C103" i="6"/>
  <c r="C119" i="6"/>
  <c r="L119" i="6"/>
  <c r="K119" i="6"/>
  <c r="J119" i="6"/>
  <c r="I119" i="6"/>
  <c r="F119" i="6"/>
  <c r="E119" i="6"/>
  <c r="D119" i="6"/>
  <c r="I102" i="6"/>
  <c r="L102" i="6"/>
  <c r="K102" i="6"/>
  <c r="J102" i="6"/>
  <c r="G86" i="6"/>
  <c r="H86" i="6"/>
  <c r="H85" i="6"/>
  <c r="G85" i="6"/>
  <c r="E102" i="6"/>
  <c r="F102" i="6"/>
  <c r="C18" i="17"/>
  <c r="C86" i="6"/>
  <c r="C85" i="6"/>
  <c r="L72" i="6"/>
  <c r="K72" i="6"/>
  <c r="J72" i="6"/>
  <c r="I72" i="6"/>
  <c r="F72" i="6"/>
  <c r="E72" i="6"/>
  <c r="D72" i="6"/>
  <c r="C72" i="6"/>
  <c r="C71" i="6"/>
  <c r="D85" i="3" l="1"/>
  <c r="E85" i="3"/>
  <c r="J74" i="6"/>
  <c r="K74" i="6"/>
  <c r="C73" i="6"/>
  <c r="C74" i="6"/>
  <c r="I74" i="6"/>
  <c r="D74" i="6"/>
  <c r="E74" i="6"/>
  <c r="L74" i="6"/>
  <c r="F74" i="6"/>
  <c r="E71" i="6"/>
  <c r="E73" i="6" s="1"/>
  <c r="C19" i="17"/>
  <c r="F15" i="1" s="1"/>
  <c r="F14" i="1"/>
  <c r="C26" i="17"/>
  <c r="C27" i="17" l="1"/>
  <c r="J77" i="6"/>
  <c r="L77" i="6"/>
  <c r="F77" i="6"/>
  <c r="D77" i="6"/>
  <c r="C20" i="17"/>
  <c r="G31" i="1"/>
  <c r="G32" i="1"/>
  <c r="G33" i="1"/>
  <c r="D15" i="24"/>
  <c r="G30" i="1" s="1"/>
  <c r="F17" i="1" l="1"/>
  <c r="H31" i="1"/>
  <c r="H32" i="1"/>
  <c r="H33" i="1"/>
  <c r="H30" i="1"/>
  <c r="E67" i="19"/>
  <c r="E66" i="19"/>
  <c r="E66" i="3"/>
  <c r="L71" i="6"/>
  <c r="L73" i="6" s="1"/>
  <c r="K71" i="6"/>
  <c r="K73" i="6" s="1"/>
  <c r="J71" i="6"/>
  <c r="J73" i="6" s="1"/>
  <c r="I71" i="6"/>
  <c r="I73" i="6" s="1"/>
  <c r="F71" i="6"/>
  <c r="F73" i="6" s="1"/>
  <c r="F76" i="6" s="1"/>
  <c r="D71" i="6"/>
  <c r="E67" i="3" l="1"/>
  <c r="D67" i="3"/>
  <c r="E5" i="39"/>
  <c r="D68" i="19"/>
  <c r="E68" i="19"/>
  <c r="D73" i="6"/>
  <c r="D76" i="6" s="1"/>
  <c r="J76" i="6"/>
  <c r="L76" i="6"/>
  <c r="F16" i="1"/>
  <c r="B6" i="15"/>
  <c r="B5" i="15"/>
  <c r="B4" i="15"/>
  <c r="B3" i="15"/>
  <c r="B2" i="15"/>
  <c r="B6" i="19" l="1"/>
  <c r="B5" i="19"/>
  <c r="B4" i="19"/>
  <c r="B3" i="19"/>
  <c r="B2" i="19"/>
  <c r="B6" i="20"/>
  <c r="B5" i="20"/>
  <c r="B4" i="20"/>
  <c r="B3" i="20"/>
  <c r="B2" i="20"/>
  <c r="B6" i="6"/>
  <c r="B5" i="6"/>
  <c r="B4" i="6"/>
  <c r="B3" i="6"/>
  <c r="B2" i="6"/>
  <c r="E3" i="39" l="1"/>
  <c r="C3" i="15" l="1"/>
  <c r="C5" i="15"/>
  <c r="D5" i="19"/>
  <c r="C5" i="20"/>
  <c r="C5" i="6"/>
  <c r="D3" i="19"/>
  <c r="C3" i="20"/>
  <c r="C3" i="6"/>
  <c r="L59" i="6" l="1"/>
  <c r="J59" i="6"/>
  <c r="F59" i="6"/>
  <c r="D59" i="6"/>
  <c r="D78" i="6" s="1"/>
  <c r="L58" i="6"/>
  <c r="J58" i="6"/>
  <c r="J21" i="19"/>
  <c r="J22" i="19"/>
  <c r="J23" i="19"/>
  <c r="J24" i="19"/>
  <c r="J25" i="19"/>
  <c r="J20" i="19"/>
  <c r="F21" i="19"/>
  <c r="F22" i="19"/>
  <c r="F23" i="19"/>
  <c r="F24" i="19"/>
  <c r="F25" i="19"/>
  <c r="F20" i="19"/>
  <c r="J21" i="3"/>
  <c r="J22" i="3"/>
  <c r="J23" i="3"/>
  <c r="J24" i="3"/>
  <c r="J25" i="3"/>
  <c r="J20" i="3"/>
  <c r="F21" i="3"/>
  <c r="F22" i="3"/>
  <c r="F23" i="3"/>
  <c r="F24" i="3"/>
  <c r="F25" i="3"/>
  <c r="F20" i="3"/>
  <c r="J78" i="6" l="1"/>
  <c r="J79" i="6"/>
  <c r="F58" i="6"/>
  <c r="D58" i="6"/>
  <c r="E32" i="3" l="1"/>
  <c r="E31" i="3"/>
  <c r="F32" i="3"/>
  <c r="F31" i="3"/>
  <c r="D32" i="3"/>
  <c r="D31" i="3"/>
  <c r="E57" i="6"/>
  <c r="F57" i="6"/>
  <c r="C57" i="6"/>
  <c r="D57" i="6"/>
  <c r="F33" i="3" l="1"/>
  <c r="D33" i="3"/>
  <c r="E33" i="3"/>
  <c r="E54" i="3" s="1"/>
  <c r="E72" i="3" s="1"/>
  <c r="F79" i="6"/>
  <c r="D79" i="6"/>
  <c r="F78" i="6"/>
  <c r="L57" i="6" l="1"/>
  <c r="K57" i="6"/>
  <c r="J57" i="6"/>
  <c r="I57" i="6"/>
  <c r="F45" i="19"/>
  <c r="E45" i="19"/>
  <c r="D45" i="19"/>
  <c r="F37" i="19"/>
  <c r="E37" i="19"/>
  <c r="D37" i="19"/>
  <c r="F32" i="19"/>
  <c r="E32" i="19"/>
  <c r="D32" i="19"/>
  <c r="F44" i="3"/>
  <c r="E44" i="3"/>
  <c r="D44" i="3"/>
  <c r="F36" i="3"/>
  <c r="E36" i="3"/>
  <c r="D36" i="3"/>
  <c r="D90" i="19" l="1"/>
  <c r="F20" i="1" s="1"/>
  <c r="L78" i="6" l="1"/>
  <c r="L79" i="6"/>
  <c r="F46" i="19" l="1"/>
  <c r="E46" i="19"/>
  <c r="D46" i="19"/>
  <c r="F38" i="19"/>
  <c r="F39" i="19" s="1"/>
  <c r="E38" i="19"/>
  <c r="E39" i="19" s="1"/>
  <c r="D38" i="19"/>
  <c r="D39" i="19" s="1"/>
  <c r="F33" i="19"/>
  <c r="F34" i="19" s="1"/>
  <c r="E33" i="19"/>
  <c r="E34" i="19" s="1"/>
  <c r="D33" i="19"/>
  <c r="D34" i="19" s="1"/>
  <c r="E47" i="19" l="1"/>
  <c r="E55" i="19"/>
  <c r="E73" i="19" s="1"/>
  <c r="D47" i="19"/>
  <c r="F47" i="19"/>
  <c r="F49" i="19"/>
  <c r="V13" i="15"/>
  <c r="V14" i="15"/>
  <c r="D49" i="19" l="1"/>
  <c r="E49" i="19"/>
  <c r="F37" i="3"/>
  <c r="F38" i="3" s="1"/>
  <c r="F45" i="3" l="1"/>
  <c r="F46" i="3" s="1"/>
  <c r="E45" i="3"/>
  <c r="D45" i="3"/>
  <c r="F48" i="3" l="1"/>
  <c r="E37" i="3" l="1"/>
  <c r="E38" i="3" l="1"/>
  <c r="E46" i="3"/>
  <c r="D37" i="3"/>
  <c r="E48" i="3" l="1"/>
  <c r="T13" i="15" s="1"/>
  <c r="D38" i="3"/>
  <c r="D46" i="3"/>
  <c r="D48" i="3" l="1"/>
  <c r="T14" i="15"/>
  <c r="D89" i="3" l="1"/>
  <c r="F19" i="1" s="1"/>
  <c r="F21" i="1" s="1"/>
</calcChain>
</file>

<file path=xl/sharedStrings.xml><?xml version="1.0" encoding="utf-8"?>
<sst xmlns="http://schemas.openxmlformats.org/spreadsheetml/2006/main" count="955" uniqueCount="454">
  <si>
    <t>Lab Name:</t>
  </si>
  <si>
    <t>Product Information</t>
  </si>
  <si>
    <t xml:space="preserve">Manufacturer model number: </t>
  </si>
  <si>
    <t xml:space="preserve">Product Type: </t>
  </si>
  <si>
    <t>Condition as received:</t>
  </si>
  <si>
    <t>Product Class:</t>
  </si>
  <si>
    <t xml:space="preserve">Freezer Adjustment Factor </t>
  </si>
  <si>
    <t>Part 1</t>
  </si>
  <si>
    <t>Abbreviations</t>
  </si>
  <si>
    <t>TR</t>
  </si>
  <si>
    <t>Fresh food compartment temperature (°F)</t>
  </si>
  <si>
    <t>TF</t>
  </si>
  <si>
    <t>Freezer compartment temperature (°F)</t>
  </si>
  <si>
    <t>EP</t>
  </si>
  <si>
    <t>Energy expended in kWh during the test period (kWh)</t>
  </si>
  <si>
    <t>T</t>
  </si>
  <si>
    <t>Length of time of the test period (min)</t>
  </si>
  <si>
    <t>ET</t>
  </si>
  <si>
    <t>Test cycle energy expended (kWh/day)</t>
  </si>
  <si>
    <t>E</t>
  </si>
  <si>
    <t>Total per cycle energy consumption (kWh/day)</t>
  </si>
  <si>
    <t>TC1 - FF</t>
  </si>
  <si>
    <t>TC2 - FF</t>
  </si>
  <si>
    <t>TC3 - FF</t>
  </si>
  <si>
    <t>TC1 - FR</t>
  </si>
  <si>
    <t>TC2 - FR</t>
  </si>
  <si>
    <t>TC3- FR</t>
  </si>
  <si>
    <t>Ambient 1</t>
  </si>
  <si>
    <t>Ambient 2</t>
  </si>
  <si>
    <t>Test</t>
  </si>
  <si>
    <t>Test Period</t>
  </si>
  <si>
    <t>Energy Used (kWh)</t>
  </si>
  <si>
    <t>Mid</t>
  </si>
  <si>
    <t>Warm</t>
  </si>
  <si>
    <t>Cold</t>
  </si>
  <si>
    <t xml:space="preserve">Freezer Interpolation </t>
  </si>
  <si>
    <t>Fresh Food Interpolation</t>
  </si>
  <si>
    <t>CT</t>
  </si>
  <si>
    <t>Elapsed Time (min)</t>
  </si>
  <si>
    <t>End Time (min)</t>
  </si>
  <si>
    <t>Start Time (min)</t>
  </si>
  <si>
    <t>Settings</t>
  </si>
  <si>
    <t>Fresh Food Setting:</t>
  </si>
  <si>
    <t>Freezer Setting:</t>
  </si>
  <si>
    <t>Test Conditions</t>
  </si>
  <si>
    <t>Step 1</t>
  </si>
  <si>
    <t>Step 2</t>
  </si>
  <si>
    <t>Step 3</t>
  </si>
  <si>
    <t>Step 4</t>
  </si>
  <si>
    <t>Step 5</t>
  </si>
  <si>
    <t>Step 6</t>
  </si>
  <si>
    <t>Step 7</t>
  </si>
  <si>
    <t>Step 8</t>
  </si>
  <si>
    <t>Temp Setting</t>
  </si>
  <si>
    <t>EP2</t>
  </si>
  <si>
    <t>T2</t>
  </si>
  <si>
    <t>Stabilization Period</t>
  </si>
  <si>
    <t>Min</t>
  </si>
  <si>
    <t>Max</t>
  </si>
  <si>
    <t>Checkpoint 1</t>
  </si>
  <si>
    <t>Average - FF</t>
  </si>
  <si>
    <t>Average - FR</t>
  </si>
  <si>
    <t xml:space="preserve">Checkpoint 2 </t>
  </si>
  <si>
    <t>Annual Energy Consumption (kWh/yr)</t>
  </si>
  <si>
    <t xml:space="preserve">The unit shall be given a "run-in" period sufficient to assure a thorough working-in of mechanical parts. Duration shall be at least 24 hours of compressor run-time. </t>
  </si>
  <si>
    <t>The ambient temperature shall be 90.0 ±1 °F. (32.3±0.6 °C.) during the stabilization period and during the test period.</t>
  </si>
  <si>
    <t>TC3 - FR</t>
  </si>
  <si>
    <t>TC4 - FR*</t>
  </si>
  <si>
    <t>TC5 - FR*</t>
  </si>
  <si>
    <t>Special-purpose compartment:</t>
  </si>
  <si>
    <t xml:space="preserve">AV </t>
  </si>
  <si>
    <t>Adjusted Volume (ft3)</t>
  </si>
  <si>
    <t>Refrigerator-Freezer</t>
  </si>
  <si>
    <t>Freezer</t>
  </si>
  <si>
    <t>Standard-sized or Compact?</t>
  </si>
  <si>
    <t xml:space="preserve">All-refrigerator </t>
  </si>
  <si>
    <t>Part 2</t>
  </si>
  <si>
    <t>T1</t>
  </si>
  <si>
    <t>EP1</t>
  </si>
  <si>
    <t>ET1</t>
  </si>
  <si>
    <t>CTl</t>
  </si>
  <si>
    <t>CTm</t>
  </si>
  <si>
    <t>Shortest time between defrost (hrs)</t>
  </si>
  <si>
    <t>Maximum time between defrost (hrs)</t>
  </si>
  <si>
    <t>Defrost timer run-time for compete cycle (hrs)</t>
  </si>
  <si>
    <t>Energy Used (kWh/day)</t>
  </si>
  <si>
    <t>ET2</t>
  </si>
  <si>
    <t>TR1</t>
  </si>
  <si>
    <t>TR2</t>
  </si>
  <si>
    <t>TF1</t>
  </si>
  <si>
    <t>TF2</t>
  </si>
  <si>
    <t>k</t>
  </si>
  <si>
    <t>Test Period 1</t>
  </si>
  <si>
    <t>Steady-state Condition Used:</t>
  </si>
  <si>
    <t>(A or B)</t>
  </si>
  <si>
    <t>TC5- FR*</t>
  </si>
  <si>
    <t>FF</t>
  </si>
  <si>
    <t>FR</t>
  </si>
  <si>
    <t xml:space="preserve">Fresh food compartment </t>
  </si>
  <si>
    <t xml:space="preserve">Freezer compartment </t>
  </si>
  <si>
    <t xml:space="preserve">Test Period 1 </t>
  </si>
  <si>
    <t xml:space="preserve">Test Period 2 </t>
  </si>
  <si>
    <t>Product Type</t>
  </si>
  <si>
    <t>Factor</t>
  </si>
  <si>
    <t>Product Class</t>
  </si>
  <si>
    <t>3A</t>
  </si>
  <si>
    <t>5A</t>
  </si>
  <si>
    <t>Compact?</t>
  </si>
  <si>
    <t>Standard-sized</t>
  </si>
  <si>
    <t>Compact</t>
  </si>
  <si>
    <t>Steady state Condition</t>
  </si>
  <si>
    <t>A</t>
  </si>
  <si>
    <t>B</t>
  </si>
  <si>
    <t xml:space="preserve">     Height</t>
  </si>
  <si>
    <t xml:space="preserve">     Width</t>
  </si>
  <si>
    <t xml:space="preserve">     Depth</t>
  </si>
  <si>
    <t>Outer Dimensions (in)</t>
  </si>
  <si>
    <t>If additional sensors were used, describe placement:</t>
  </si>
  <si>
    <t>Describe placement of sensors used to measure ambient temperature:</t>
  </si>
  <si>
    <t>Yes</t>
  </si>
  <si>
    <t>No</t>
  </si>
  <si>
    <t>Table of Contents</t>
  </si>
  <si>
    <t>Adjusted</t>
  </si>
  <si>
    <t>Fresh Food</t>
  </si>
  <si>
    <t>Run-in Start:</t>
  </si>
  <si>
    <t>Run-in End:</t>
  </si>
  <si>
    <t>Elapsed Time (hours)</t>
  </si>
  <si>
    <t>Date (MM/DD/YYYY)</t>
  </si>
  <si>
    <t>Time (hh:mm)</t>
  </si>
  <si>
    <t>FRZ Comp Temp</t>
  </si>
  <si>
    <t>ASH Switch</t>
  </si>
  <si>
    <t>ON</t>
  </si>
  <si>
    <t>OFF</t>
  </si>
  <si>
    <t xml:space="preserve">Line Frequency (Hz): </t>
  </si>
  <si>
    <t>Measured Compartment Volumes (ft3)</t>
  </si>
  <si>
    <t>Compartment Volume Measurement</t>
  </si>
  <si>
    <t>As defined in HRF-1-1979</t>
  </si>
  <si>
    <t>Volume</t>
  </si>
  <si>
    <t>Test Start Date:</t>
  </si>
  <si>
    <t xml:space="preserve">   ASH Switch OFF</t>
  </si>
  <si>
    <t xml:space="preserve">   Overall*</t>
  </si>
  <si>
    <t xml:space="preserve">   ASH Switch ON*</t>
  </si>
  <si>
    <t>Product Type*</t>
  </si>
  <si>
    <t xml:space="preserve">Basic Refrigerator </t>
  </si>
  <si>
    <t>1. Duration of “run-in” period (in accordance with Section 7.4.2 of HRF-1-1979)</t>
  </si>
  <si>
    <t>Explanation of energy use determination if unit type is not covered by the test procedure</t>
  </si>
  <si>
    <t>ASH</t>
  </si>
  <si>
    <t>Anti-sweat Heater</t>
  </si>
  <si>
    <t>6. Temperature settings during warm-test (if applicable)</t>
  </si>
  <si>
    <t>Test Part 1</t>
  </si>
  <si>
    <t>Raw Data Import Instructions</t>
  </si>
  <si>
    <t xml:space="preserve">       - Watts</t>
  </si>
  <si>
    <t xml:space="preserve">       - Watt-hours</t>
  </si>
  <si>
    <t xml:space="preserve">       - Volts</t>
  </si>
  <si>
    <t xml:space="preserve">       - Amps</t>
  </si>
  <si>
    <t xml:space="preserve">       - Temperatures from Ambient thermocouples (2 or more)</t>
  </si>
  <si>
    <t>Date of Manufacture (if available):</t>
  </si>
  <si>
    <t>Per Cycle Energy Consumption (kWh/day)</t>
  </si>
  <si>
    <t>If the "Warm/Warm-Only" test is used, E is calculated as follows (Section 6.2.2.1):</t>
  </si>
  <si>
    <t xml:space="preserve">If two test periods are used, E is calculated as follows (Section 6.2.2.2): </t>
  </si>
  <si>
    <t>Test Period 2</t>
  </si>
  <si>
    <t>(Variable defrost only; 5.2.1.3 of Appendix A1)</t>
  </si>
  <si>
    <t>Test Part 2*</t>
  </si>
  <si>
    <t xml:space="preserve"> * If necessary</t>
  </si>
  <si>
    <t>Tests with Anti-Sweat Heater OFF</t>
  </si>
  <si>
    <t>Test Period 2 *</t>
  </si>
  <si>
    <t>Yes_no</t>
  </si>
  <si>
    <t>For tests with ASH turned OFF</t>
  </si>
  <si>
    <t>TC6- FR*</t>
  </si>
  <si>
    <t>Calculations for Energy Tests with no ASH Switch or with ASH Switch in OFF Position</t>
  </si>
  <si>
    <t>ASH - Switch OFF</t>
  </si>
  <si>
    <t>ASH - Switch ON *</t>
  </si>
  <si>
    <t>Anti-Sweat Heater Switch present?</t>
  </si>
  <si>
    <t>Defrost</t>
  </si>
  <si>
    <t>Variable</t>
  </si>
  <si>
    <t>Defrost Control Type:</t>
  </si>
  <si>
    <t>Explain how defrost control type was determined:</t>
  </si>
  <si>
    <t>Include raw data that shows the measurements on which these steady-state calculations are based.</t>
  </si>
  <si>
    <t xml:space="preserve">Explanation of how CT was determined. If CTl and CTm were used, explain how they were obtained. If default values were used, state that below: </t>
  </si>
  <si>
    <t>If color-coding scheme for raw data sheets is used, explain here:</t>
  </si>
  <si>
    <t>Duration (min)</t>
  </si>
  <si>
    <t>Elapsed Time Between Checkpoints (min)</t>
  </si>
  <si>
    <t>Standardized Freezer Compartment Temp</t>
  </si>
  <si>
    <t>Photos</t>
  </si>
  <si>
    <t>Step 10</t>
  </si>
  <si>
    <t xml:space="preserve">Lab  Information </t>
  </si>
  <si>
    <t>Input cell</t>
  </si>
  <si>
    <t xml:space="preserve">CRF (adjustment factor) </t>
  </si>
  <si>
    <t xml:space="preserve">Anti-sweat heater switch: (if applicable) </t>
  </si>
  <si>
    <t>For Long-time Automatic and Variable Defrost Models</t>
  </si>
  <si>
    <t>For Non-Automatic and Automatic Defrost Models</t>
  </si>
  <si>
    <t>Calculation of ET: Test Cycle energy expended (kWh/day)</t>
  </si>
  <si>
    <t>How many FR Thermocouples (TCs) were used?</t>
  </si>
  <si>
    <t xml:space="preserve">Mid </t>
  </si>
  <si>
    <t>Elapsed Time</t>
  </si>
  <si>
    <t>Start Time</t>
  </si>
  <si>
    <t>End Time</t>
  </si>
  <si>
    <t>Automatic (non-variable)</t>
  </si>
  <si>
    <t>Non-automatic</t>
  </si>
  <si>
    <t>Long-time Automatic</t>
  </si>
  <si>
    <t>Average Temperatures (deg F)</t>
  </si>
  <si>
    <t>Change in FF Temp (deg F)</t>
  </si>
  <si>
    <t>Change in FR Temp (deg F)</t>
  </si>
  <si>
    <t>Rate of Change in FF Temp (deg F / hr)</t>
  </si>
  <si>
    <t>Rate of Change in FR Temp (deg F / hr)</t>
  </si>
  <si>
    <t xml:space="preserve">Start Time </t>
  </si>
  <si>
    <t xml:space="preserve">End Time </t>
  </si>
  <si>
    <t>Test Period (min)</t>
  </si>
  <si>
    <t>FF Compartment temp in Test Period 1 (deg F)</t>
  </si>
  <si>
    <t>FF Compartment temp in Test Period 2 (deg F)</t>
  </si>
  <si>
    <t>FRZ Compartment temp in Test Period 1 (deg F)</t>
  </si>
  <si>
    <t>FRZ Compartment temp in Test Period 2 (deg F)</t>
  </si>
  <si>
    <t>Title Block</t>
  </si>
  <si>
    <t>File Name:</t>
  </si>
  <si>
    <t>Tab Name:</t>
  </si>
  <si>
    <t>Version Number:</t>
  </si>
  <si>
    <t xml:space="preserve">Test Completion Date: </t>
  </si>
  <si>
    <t>Revisions List</t>
  </si>
  <si>
    <t>Version</t>
  </si>
  <si>
    <t>Date</t>
  </si>
  <si>
    <t>Test Report Sign-Off Block</t>
  </si>
  <si>
    <t>Role</t>
  </si>
  <si>
    <t>Entity</t>
  </si>
  <si>
    <t>Test Completion</t>
  </si>
  <si>
    <t>Reference Test Procedure</t>
  </si>
  <si>
    <t>Tab</t>
  </si>
  <si>
    <t>Contents</t>
  </si>
  <si>
    <t>General Info &amp; Test Results</t>
  </si>
  <si>
    <t>Step 11</t>
  </si>
  <si>
    <t>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</si>
  <si>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</si>
  <si>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</si>
  <si>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</si>
  <si>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</si>
  <si>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</si>
  <si>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</si>
  <si>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</si>
  <si>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</si>
  <si>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</si>
  <si>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</si>
  <si>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</si>
  <si>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Total Volume</t>
  </si>
  <si>
    <t>Adjusted Volume</t>
  </si>
  <si>
    <t>Measured Volumes</t>
  </si>
  <si>
    <t>Energy Use</t>
  </si>
  <si>
    <t>kWh/yr</t>
  </si>
  <si>
    <r>
      <t>ft</t>
    </r>
    <r>
      <rPr>
        <vertAlign val="superscript"/>
        <sz val="11"/>
        <color theme="1"/>
        <rFont val="Palatino Linotype"/>
        <family val="1"/>
      </rPr>
      <t>3</t>
    </r>
  </si>
  <si>
    <t>Control Settings</t>
  </si>
  <si>
    <t xml:space="preserve">Note: If compartment temperature is controlled by a dial, specify position of dial (warm/mid/cold). If compartment temperature is electronically controlled, specify the number shown on the digital display. </t>
  </si>
  <si>
    <t>Measurements</t>
  </si>
  <si>
    <t>Photos_Y_N tag controls photos conditional formatting</t>
  </si>
  <si>
    <t>Report Sign-Off Block</t>
  </si>
  <si>
    <t>Setup &amp; Instrumentation</t>
  </si>
  <si>
    <t>Version Control</t>
  </si>
  <si>
    <t>Energy Calcs (ASH Switch Off)</t>
  </si>
  <si>
    <t>Energy Calcs (ASH Switch On)</t>
  </si>
  <si>
    <t>Drop Downs</t>
  </si>
  <si>
    <t>[MM/DD/YYYY]</t>
  </si>
  <si>
    <t>Instructions</t>
  </si>
  <si>
    <t>Test Information</t>
  </si>
  <si>
    <t>Model #</t>
  </si>
  <si>
    <t>Brand</t>
  </si>
  <si>
    <t xml:space="preserve">       - Raw data for the volume measurements could include diagrams from HRF-1 with dimensions noted.</t>
  </si>
  <si>
    <t>Result</t>
  </si>
  <si>
    <t>Elapsed Time Before Checkpoint 2 (min)</t>
  </si>
  <si>
    <t>Average Temperatures by Thermocouple (deg F)</t>
  </si>
  <si>
    <t>(Reminder: use actual values for CTl and CTm if they can be obtained without contacting the manufacturer; otherwise use the default values of CTl = 12 and CTm = 84.)</t>
  </si>
  <si>
    <t>Energy Consumption in Test Period 1 (kWh/day)</t>
  </si>
  <si>
    <t>Energy Consumption in Test Period 2 (kWh/day)</t>
  </si>
  <si>
    <t>7. Temperature settings during cold-test (if applicable)</t>
  </si>
  <si>
    <t>5. Temperature settings during mid-test</t>
  </si>
  <si>
    <t>3. Exact placement of all sensors on, in, or around the device</t>
  </si>
  <si>
    <t>2. FTC EnergyGuide label (if present)</t>
  </si>
  <si>
    <t xml:space="preserve"> - Enter time in terms of number of minutes elapsed since start of test.  Do not use clock format (00:00).</t>
  </si>
  <si>
    <t xml:space="preserve"> - Fill in blue cells below.</t>
  </si>
  <si>
    <t xml:space="preserve"> 2. Ambient Temperature (in accordance with Section 2.1 of Appendix A1).</t>
  </si>
  <si>
    <t>3. Vertical gradient (in accordance with Section 2.2 of Appendix A1.</t>
  </si>
  <si>
    <t>Standardized Fresh Food Compartment Temp</t>
  </si>
  <si>
    <t>FF_Comp_Temp</t>
  </si>
  <si>
    <t>enetered into D81 of input tabs</t>
  </si>
  <si>
    <t>What temperature setting data is used to calculate E?</t>
  </si>
  <si>
    <t>E_Cycle_OFF</t>
  </si>
  <si>
    <t>E_Cycle_ON</t>
  </si>
  <si>
    <t>Comments</t>
  </si>
  <si>
    <t>Instrument Type</t>
  </si>
  <si>
    <t>Sensor Location</t>
  </si>
  <si>
    <t>Ambient Temperature (deg F)</t>
  </si>
  <si>
    <t>4. Steady-state condition (in accordance with Section 2.9 of Appendix A1).</t>
  </si>
  <si>
    <t>10 CFR 430 Subpart B Appendix A1:  Uniform Test Method for Measuring the Energy Consumption of Electric Refrigerators and Electric Refrigerator-Freezers [76 FR 24781, May 2, 2011]</t>
  </si>
  <si>
    <t>Back to Instructions tab</t>
  </si>
  <si>
    <t>NOTE: Copy only; sign off is done in the Report Sign-Off Block tab</t>
  </si>
  <si>
    <r>
      <t xml:space="preserve"> - Start Time and Stop Time should be expressed in terms of overall </t>
    </r>
    <r>
      <rPr>
        <i/>
        <sz val="11"/>
        <color theme="1"/>
        <rFont val="Palatino Linotype"/>
        <family val="1"/>
      </rPr>
      <t xml:space="preserve">time elapsed </t>
    </r>
    <r>
      <rPr>
        <sz val="11"/>
        <color theme="1"/>
        <rFont val="Palatino Linotype"/>
        <family val="1"/>
      </rPr>
      <t xml:space="preserve">to the nearest minute, in agreement with the time shown in the raw data. </t>
    </r>
  </si>
  <si>
    <t xml:space="preserve">   (e.g. dual-evaporator system)</t>
  </si>
  <si>
    <t>Describe how the test setup is in compliance with the memo titled, "Additional Guidance Regarding Application of Current Procedures for Testing Energy Consumption of Refrigerator-Freezers with Automatic Ice Makers", provided by the Department of Energy on December 18, 2009 :</t>
  </si>
  <si>
    <t>How many separate auxiliary compartments does this unit have?</t>
  </si>
  <si>
    <t>Aux_Comp</t>
  </si>
  <si>
    <t>Other</t>
  </si>
  <si>
    <t>Separate Auxiliary Compartments</t>
  </si>
  <si>
    <t>Setting</t>
  </si>
  <si>
    <t>Volume (ft3)</t>
  </si>
  <si>
    <t>FF_FR</t>
  </si>
  <si>
    <t xml:space="preserve">1st Aux. Comp. </t>
  </si>
  <si>
    <t xml:space="preserve">2nd Aux. Comp. </t>
  </si>
  <si>
    <t>Primary Compartments</t>
  </si>
  <si>
    <t xml:space="preserve">Separate Auxiliary Compartments </t>
  </si>
  <si>
    <t>Total Fresh Food</t>
  </si>
  <si>
    <t>Total Freezer</t>
  </si>
  <si>
    <t>Overall Total</t>
  </si>
  <si>
    <t>Test period 1</t>
  </si>
  <si>
    <t>Test period 2</t>
  </si>
  <si>
    <t>Checkpoint 2</t>
  </si>
  <si>
    <t>Average FF</t>
  </si>
  <si>
    <t>Average FR</t>
  </si>
  <si>
    <t>Total Average - FF</t>
  </si>
  <si>
    <t>Total Average - FR</t>
  </si>
  <si>
    <t>TC6 - FR*</t>
  </si>
  <si>
    <t>ASH-OFF</t>
  </si>
  <si>
    <t>2nd Aux. Comp.</t>
  </si>
  <si>
    <t>ASH-ON</t>
  </si>
  <si>
    <t>1st Aux. Comp. * if necessary</t>
  </si>
  <si>
    <t>2nd Aux. Comp. * if neccesary</t>
  </si>
  <si>
    <t>Separate Auxiliary Compartment 1</t>
  </si>
  <si>
    <t>Separate Auxiliary Compartment 2</t>
  </si>
  <si>
    <t>TR1 *</t>
  </si>
  <si>
    <t>TR2 *</t>
  </si>
  <si>
    <t>TF1 *</t>
  </si>
  <si>
    <t>TF2 *</t>
  </si>
  <si>
    <t>Total Per-Cycle Energy Consumption (kWh/day) w/ only Primary Compartments</t>
  </si>
  <si>
    <t>Total Per-Cycle Energy Consumption (kWh/day) w/ Separate Auxiliary Compartments * if necessary</t>
  </si>
  <si>
    <t>Annual Energy Consumption for Units with Variable Anti-Sweat Heaters</t>
  </si>
  <si>
    <t>RH %</t>
  </si>
  <si>
    <t>Weighing Factor</t>
  </si>
  <si>
    <t>CF</t>
  </si>
  <si>
    <t>Correction Factor (kwh/day)</t>
  </si>
  <si>
    <t>Power-ASH</t>
  </si>
  <si>
    <t>Estd</t>
  </si>
  <si>
    <t>Standard energy consumption with variable ASH (kwh/day)</t>
  </si>
  <si>
    <t>Annual Energy Consumption (kwh/yr)</t>
  </si>
  <si>
    <t>Annual Energy Consumption (kWh/yr) without Variable Anti-Sweat Heaters</t>
  </si>
  <si>
    <t>Does this unit have a Variable Anti-Sweat Heater?</t>
  </si>
  <si>
    <t>Anti-Sweat Heater Power (W)</t>
  </si>
  <si>
    <t xml:space="preserve"> - This workbook does not currently include provisions for externally vented units covered by DOE waivers. Contact DOE to discuss test plan for any units believed to be externally vented.</t>
  </si>
  <si>
    <t>FF Average</t>
  </si>
  <si>
    <t>FR Average</t>
  </si>
  <si>
    <t>(Choose appropriate value)</t>
  </si>
  <si>
    <t>As seen in Appendix A-1 section 6.2.3.  - To be provided before testing if necessary</t>
  </si>
  <si>
    <t>LEGEND</t>
  </si>
  <si>
    <t>Instructions for completing this Workbook</t>
  </si>
  <si>
    <t>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</si>
  <si>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t>
    </r>
  </si>
  <si>
    <t>STEP:</t>
  </si>
  <si>
    <t>Volume Data</t>
  </si>
  <si>
    <t>ASH-OFF Data 1</t>
  </si>
  <si>
    <t>ASH-OFF Data 2</t>
  </si>
  <si>
    <t>ASH-ON Data 1</t>
  </si>
  <si>
    <t>ASH-ON Data 2</t>
  </si>
  <si>
    <t xml:space="preserve">Indicate how the vertical gradient was maintained in compliance with section 2.2 of Appendix A1.  Please include any raw data used to show that the vertical gradient was maintained on the provided tabs. </t>
  </si>
  <si>
    <t>Equation for TR1 and TR2</t>
  </si>
  <si>
    <t>Equation for TF1 and TF2</t>
  </si>
  <si>
    <t xml:space="preserve">       - Temperatures from Freezer thermocouples (3 or 5 depending on product size and type)</t>
  </si>
  <si>
    <t xml:space="preserve">       - Temperatures from Fresh Food thermocouples (3)</t>
  </si>
  <si>
    <t>NOT USED</t>
  </si>
  <si>
    <t>Energy Calcs (ASH Switch OFF)</t>
  </si>
  <si>
    <t>Energy Calcs (ASH Switch ON)</t>
  </si>
  <si>
    <t>Report Sign-off Block</t>
  </si>
  <si>
    <r>
      <t xml:space="preserve">Include the following as a function of time for at least the duration of the </t>
    </r>
    <r>
      <rPr>
        <b/>
        <sz val="11"/>
        <color theme="1"/>
        <rFont val="Palatino Linotype"/>
        <family val="1"/>
      </rPr>
      <t>stabilization period</t>
    </r>
    <r>
      <rPr>
        <sz val="11"/>
        <color theme="1"/>
        <rFont val="Palatino Linotype"/>
        <family val="1"/>
      </rPr>
      <t xml:space="preserve"> and </t>
    </r>
    <r>
      <rPr>
        <b/>
        <sz val="11"/>
        <color theme="1"/>
        <rFont val="Palatino Linotype"/>
        <family val="1"/>
      </rPr>
      <t>all test periods</t>
    </r>
    <r>
      <rPr>
        <sz val="11"/>
        <color theme="1"/>
        <rFont val="Palatino Linotype"/>
        <family val="1"/>
      </rPr>
      <t>:</t>
    </r>
  </si>
  <si>
    <t>Include necessary data on the raw data tabs if it is used to determine control type.</t>
  </si>
  <si>
    <t xml:space="preserve">          * If applicable</t>
  </si>
  <si>
    <t>Template Completion</t>
  </si>
  <si>
    <t>Setup (This table should include instrumentation, sensors, and all equipment used during testing)</t>
  </si>
  <si>
    <t xml:space="preserve">        * If necessary</t>
  </si>
  <si>
    <t>Tests with Anti-Sweat Heater ON *</t>
  </si>
  <si>
    <t xml:space="preserve">     *  Refer to HRF-1-1979 section 3.1 for 
        definitions of product types.</t>
  </si>
  <si>
    <t>Indicate which sensor layout was used, according to HRF-1-1979, 
Figures 7-1 and 7-2. (i.e., A through H or Type 1 through Type 6)</t>
  </si>
  <si>
    <r>
      <t xml:space="preserve">Start Time and End Time should be expressed in terms of overall </t>
    </r>
    <r>
      <rPr>
        <b/>
        <i/>
        <sz val="11"/>
        <color theme="1"/>
        <rFont val="Palatino Linotype"/>
        <family val="1"/>
      </rPr>
      <t>time elapsed</t>
    </r>
    <r>
      <rPr>
        <b/>
        <sz val="11"/>
        <color theme="1"/>
        <rFont val="Palatino Linotype"/>
        <family val="1"/>
      </rPr>
      <t>,</t>
    </r>
    <r>
      <rPr>
        <b/>
        <i/>
        <sz val="11"/>
        <color theme="1"/>
        <rFont val="Palatino Linotype"/>
        <family val="1"/>
      </rPr>
      <t xml:space="preserve"> </t>
    </r>
    <r>
      <rPr>
        <b/>
        <sz val="11"/>
        <color theme="1"/>
        <rFont val="Palatino Linotype"/>
        <family val="1"/>
      </rPr>
      <t xml:space="preserve">to the nearest minute, in agreement with the time shown in the raw data. </t>
    </r>
  </si>
  <si>
    <t>Steady state conditions exist if the temperature measurements in all measured compartments, taken at four minute intervals or less during a stabilization period, are not changing at a rate greater than 0.042 °F (0.023 °C) per hour as determined by the applicable condition of A or B. 
        A. The average of the measurements during a two hour period if no cycling occurs or during a number of complete repetitive compressor cycles through a period of no less than two hours is compared to the average over an equivalent time period with three hours elapsed between the two measurement periods.
        B. If A above cannot be used, the average of the measurements during a number of complete repetitive compressor cycles through a period of no less than two hours and including the last complete cycle prior to a defrost period, or if no cycling occurs, the average of the measurements during the last two hours prior to a defrost period; are compared to the same averaging period prior to the following defrost period.</t>
  </si>
  <si>
    <t>For tests with ASH turned ON (if necessary)</t>
  </si>
  <si>
    <t>4.a  Separate Auxiliary Compartments (if necessary)</t>
  </si>
  <si>
    <t>Primary Comp. Volumes (ft3)</t>
  </si>
  <si>
    <t xml:space="preserve">      *  If necessary</t>
  </si>
  <si>
    <t xml:space="preserve">FF Volume    </t>
  </si>
  <si>
    <t xml:space="preserve">FR Volume    </t>
  </si>
  <si>
    <t>(E.g., dual-evaporator system)</t>
  </si>
  <si>
    <t>Note: Numbers 1 and 2 indicate measurements taken during the first and second test periods as appropriate.</t>
  </si>
  <si>
    <t>ET *</t>
  </si>
  <si>
    <t>Energy Consumption * (kWh/day)</t>
  </si>
  <si>
    <t xml:space="preserve">            *  Will be the same as row 34 if only 1 part was conducted</t>
  </si>
  <si>
    <t xml:space="preserve"> - This workbook does not currently include provisions for externally vented units covered by DOE waivers. Contact DOE to discuss test plan for any units 
    believed to be externally vented.</t>
  </si>
  <si>
    <t>Heater 
Watts (W)</t>
  </si>
  <si>
    <r>
      <rPr>
        <b/>
        <i/>
        <sz val="11"/>
        <color theme="1"/>
        <rFont val="Palatino Linotype"/>
        <family val="1"/>
      </rPr>
      <t>15</t>
    </r>
    <r>
      <rPr>
        <sz val="11"/>
        <color theme="1"/>
        <rFont val="Palatino Linotype"/>
        <family val="1"/>
      </rPr>
      <t xml:space="preserve"> for refrigerators, 
</t>
    </r>
    <r>
      <rPr>
        <b/>
        <i/>
        <sz val="11"/>
        <color theme="1"/>
        <rFont val="Palatino Linotype"/>
        <family val="1"/>
      </rPr>
      <t>5</t>
    </r>
    <r>
      <rPr>
        <sz val="11"/>
        <color theme="1"/>
        <rFont val="Palatino Linotype"/>
        <family val="1"/>
      </rPr>
      <t xml:space="preserve"> for refrigerator-freezers</t>
    </r>
  </si>
  <si>
    <r>
      <t xml:space="preserve">Either </t>
    </r>
    <r>
      <rPr>
        <b/>
        <i/>
        <sz val="11"/>
        <color theme="1"/>
        <rFont val="Palatino Linotype"/>
        <family val="1"/>
      </rPr>
      <t>38</t>
    </r>
    <r>
      <rPr>
        <sz val="11"/>
        <color theme="1"/>
        <rFont val="Palatino Linotype"/>
        <family val="1"/>
      </rPr>
      <t xml:space="preserve"> or </t>
    </r>
    <r>
      <rPr>
        <b/>
        <i/>
        <sz val="11"/>
        <color theme="1"/>
        <rFont val="Palatino Linotype"/>
        <family val="1"/>
      </rPr>
      <t>45</t>
    </r>
    <r>
      <rPr>
        <sz val="11"/>
        <color theme="1"/>
        <rFont val="Palatino Linotype"/>
        <family val="1"/>
      </rPr>
      <t xml:space="preserve"> - see 6.2.1.2 and 6.2.2.1 of Appendix A-1</t>
    </r>
  </si>
  <si>
    <t>Comment</t>
  </si>
  <si>
    <t>Largest of E64 and E65</t>
  </si>
  <si>
    <t>Largest of E82 and E83</t>
  </si>
  <si>
    <t xml:space="preserve">FR Volume   </t>
  </si>
  <si>
    <t xml:space="preserve">FF Volume   </t>
  </si>
  <si>
    <t xml:space="preserve">             *  Will be the same as row 34 if only 1 part was conducted</t>
  </si>
  <si>
    <t>Largest of E66 and E67</t>
  </si>
  <si>
    <t>Largest of E84 and E85</t>
  </si>
  <si>
    <t>For this step, import raw data into the appropriate data tabs (see instructions directly below)</t>
  </si>
  <si>
    <t>Input raw data from both the volume measurements and the energy tests into the coresponding tabs located immediately after the Instructions tab.</t>
  </si>
  <si>
    <t>FILL IN INPUT CELLS IN THE CORRESPONDING TAB:</t>
  </si>
  <si>
    <t xml:space="preserve">  If raw data are used to determine the defrost control type, include this raw data in this workbook. </t>
  </si>
  <si>
    <t>Input raw data from the volume measurements in this tab. This could include diagrams from HRF-1 with dimensions noted.</t>
  </si>
  <si>
    <t>Input raw data from the energy tests into this tab.</t>
  </si>
  <si>
    <t xml:space="preserve">       - Data from each energy test period should be placed in a separate section and annotated appropriately (e.g. "Mid-data")</t>
  </si>
  <si>
    <t xml:space="preserve">       - Raw data from each energy test period should be placed in a separate section and annotated appropriately (e.g. "Mid-data" on "ASH-OFF Data 1", etc.)</t>
  </si>
  <si>
    <t>Compartment Temperature Period (min)</t>
  </si>
  <si>
    <t xml:space="preserve">       - Temperatures from Fresh Food (FF) thermocouples (3)</t>
  </si>
  <si>
    <t xml:space="preserve">       - Temperatures from Freezer (FR) thermocouples (3 or 5 depending on product size and type)</t>
  </si>
  <si>
    <t>Energy Consumption (kWh/day)</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</si>
  <si>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</si>
  <si>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</si>
  <si>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[Test Lab Name]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</si>
  <si>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</si>
  <si>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4. Ice maker set to full position (if applicable)</t>
  </si>
  <si>
    <t>1. Nameplate showing model number and serial number (if applicable)</t>
  </si>
  <si>
    <t>9. Additional photos (if necessary)</t>
  </si>
  <si>
    <t>8. Photos of test unit from all sides (including photo of control panel, if applicable)</t>
  </si>
  <si>
    <t>Temp_Set</t>
  </si>
  <si>
    <t>Warm only</t>
  </si>
  <si>
    <t>Mid and Warm</t>
  </si>
  <si>
    <t>Mid and Cold</t>
  </si>
  <si>
    <t>Warm and Cold</t>
  </si>
  <si>
    <t>Instructions and table of contents</t>
  </si>
  <si>
    <t>Input of raw data from volume test</t>
  </si>
  <si>
    <t>Input of raw data from 1st setting of ASH-OFF test</t>
  </si>
  <si>
    <t>Input of raw data from 2nd setting of ASH-OFF test</t>
  </si>
  <si>
    <t>Input of raw data from 1st setting of ASH-ON test</t>
  </si>
  <si>
    <t>Lab information, product information and test results</t>
  </si>
  <si>
    <t>Volume measurement inputs and calculations</t>
  </si>
  <si>
    <t>Instrumentation requirements and space for sensor placement descriptions</t>
  </si>
  <si>
    <t>Table of test condition requirements for each test</t>
  </si>
  <si>
    <t>Input for test settings</t>
  </si>
  <si>
    <t>Measurement inputs and calculations (Anti-Sweat Heater OFF)</t>
  </si>
  <si>
    <t>Measurement inputs and calculations (Anti-Sweat Heater ON)</t>
  </si>
  <si>
    <t>Inputs for photographs</t>
  </si>
  <si>
    <t>Inputs for report template user to provide comments</t>
  </si>
  <si>
    <t>Report review history</t>
  </si>
  <si>
    <t>Drop-downs used and tables referenced</t>
  </si>
  <si>
    <t>Revision history</t>
  </si>
  <si>
    <t>2.8_draft2</t>
  </si>
  <si>
    <t>Tabs</t>
  </si>
  <si>
    <t>Tabs with input cells</t>
  </si>
  <si>
    <t>Cells</t>
  </si>
  <si>
    <t>Auto-populated cell</t>
  </si>
  <si>
    <t>Provided data</t>
  </si>
  <si>
    <t>Step 9</t>
  </si>
  <si>
    <t>Test Report Template Name:</t>
  </si>
  <si>
    <t xml:space="preserve">Latest Template Revision: </t>
  </si>
  <si>
    <t>Tabs with space to paste raw data</t>
  </si>
  <si>
    <t>v2.8</t>
  </si>
  <si>
    <t>Residential Refrigerator-Freezer  Appendix A1</t>
  </si>
  <si>
    <t>v3.0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</si>
</sst>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46"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i/>
      <sz val="11"/>
      <color theme="6" tint="-0.499984740745262"/>
      <name val="Palatino Linotype"/>
      <family val="1"/>
    </font>
    <font>
      <vertAlign val="superscript"/>
      <sz val="11"/>
      <color theme="1"/>
      <name val="Palatino Linotype"/>
      <family val="1"/>
    </font>
    <font>
      <sz val="12"/>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sz val="11"/>
      <color rgb="FF0070C0"/>
      <name val="Palatino Linotype"/>
      <family val="1"/>
    </font>
    <font>
      <i/>
      <sz val="11"/>
      <color theme="1"/>
      <name val="Palatino Linotype"/>
      <family val="1"/>
    </font>
    <font>
      <b/>
      <i/>
      <sz val="11"/>
      <color theme="1"/>
      <name val="Palatino Linotype"/>
      <family val="1"/>
    </font>
    <font>
      <sz val="11"/>
      <color indexed="8"/>
      <name val="Palatino Linotype"/>
      <family val="1"/>
    </font>
    <font>
      <b/>
      <sz val="10"/>
      <color theme="1"/>
      <name val="Palatino Linotype"/>
      <family val="1"/>
    </font>
    <font>
      <sz val="11"/>
      <color rgb="FF000000"/>
      <name val="Palatino Linotype"/>
      <family val="2"/>
    </font>
    <font>
      <b/>
      <sz val="11"/>
      <color theme="1"/>
      <name val="Palatino Linotype"/>
      <family val="2"/>
    </font>
    <font>
      <b/>
      <sz val="11"/>
      <color rgb="FF000000"/>
      <name val="Palatino Linotype"/>
      <family val="1"/>
    </font>
    <font>
      <b/>
      <sz val="14"/>
      <color theme="1"/>
      <name val="Palatino Linotype"/>
      <family val="1"/>
    </font>
    <font>
      <b/>
      <sz val="12"/>
      <name val="Palatino Linotype"/>
      <family val="2"/>
    </font>
    <font>
      <b/>
      <sz val="14"/>
      <name val="Palatino Linotype"/>
      <family val="2"/>
    </font>
    <font>
      <b/>
      <sz val="11"/>
      <color theme="0"/>
      <name val="Palatino Linotype"/>
      <family val="1"/>
    </font>
    <font>
      <sz val="11"/>
      <color theme="0"/>
      <name val="Palatino Linotype"/>
      <family val="2"/>
    </font>
    <font>
      <b/>
      <sz val="12"/>
      <name val="Palatino Linotype"/>
      <family val="1"/>
    </font>
    <font>
      <b/>
      <sz val="12"/>
      <color theme="1"/>
      <name val="Palatino Linotype"/>
      <family val="1"/>
    </font>
    <font>
      <i/>
      <sz val="14"/>
      <color theme="1"/>
      <name val="Palatino Linotype"/>
      <family val="1"/>
    </font>
    <font>
      <b/>
      <i/>
      <sz val="12"/>
      <color theme="1"/>
      <name val="Palatino Linotype"/>
      <family val="1"/>
    </font>
    <font>
      <b/>
      <sz val="22"/>
      <color theme="1"/>
      <name val="Palatino Linotype"/>
      <family val="1"/>
    </font>
    <font>
      <sz val="11"/>
      <name val="Arial"/>
      <family val="2"/>
    </font>
  </fonts>
  <fills count="20">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theme="0" tint="-0.249977111117893"/>
        <bgColor indexed="64"/>
      </patternFill>
    </fill>
    <fill>
      <patternFill patternType="solid">
        <fgColor rgb="FF0066CC"/>
        <bgColor indexed="64"/>
      </patternFill>
    </fill>
    <fill>
      <patternFill patternType="solid">
        <fgColor rgb="FF99CCFF"/>
        <bgColor indexed="64"/>
      </patternFill>
    </fill>
    <fill>
      <patternFill patternType="solid">
        <fgColor rgb="FF800000"/>
        <bgColor indexed="64"/>
      </patternFill>
    </fill>
    <fill>
      <patternFill patternType="lightUp">
        <fgColor auto="1"/>
        <bgColor rgb="FFD8D8D8"/>
      </patternFill>
    </fill>
    <fill>
      <patternFill patternType="solid">
        <fgColor rgb="FFCCFFCC"/>
        <bgColor indexed="64"/>
      </patternFill>
    </fill>
    <fill>
      <patternFill patternType="solid">
        <fgColor rgb="FFFFFFCC"/>
        <bgColor indexed="64"/>
      </patternFill>
    </fill>
    <fill>
      <patternFill patternType="solid">
        <fgColor theme="0" tint="-4.9989318521683403E-2"/>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theme="0" tint="-0.24994659260841701"/>
      </top>
      <bottom style="thin">
        <color theme="0" tint="-0.24994659260841701"/>
      </bottom>
      <diagonal/>
    </border>
    <border>
      <left style="medium">
        <color auto="1"/>
      </left>
      <right style="thin">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0" tint="-0.14996795556505021"/>
      </top>
      <bottom/>
      <diagonal/>
    </border>
    <border>
      <left/>
      <right/>
      <top/>
      <bottom style="thin">
        <color theme="0" tint="-0.14996795556505021"/>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theme="0" tint="-0.24994659260841701"/>
      </top>
      <bottom/>
      <diagonal/>
    </border>
    <border>
      <left/>
      <right style="medium">
        <color indexed="64"/>
      </right>
      <top style="thin">
        <color theme="0" tint="-0.24994659260841701"/>
      </top>
      <bottom/>
      <diagonal/>
    </border>
    <border>
      <left style="medium">
        <color indexed="64"/>
      </left>
      <right/>
      <top/>
      <bottom style="thin">
        <color theme="0" tint="-0.24994659260841701"/>
      </bottom>
      <diagonal/>
    </border>
    <border>
      <left/>
      <right style="medium">
        <color indexed="64"/>
      </right>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medium">
        <color indexed="64"/>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indexed="64"/>
      </right>
      <top style="thin">
        <color theme="0" tint="-0.24994659260841701"/>
      </top>
      <bottom/>
      <diagonal/>
    </border>
    <border>
      <left style="medium">
        <color indexed="64"/>
      </left>
      <right style="thin">
        <color indexed="64"/>
      </right>
      <top/>
      <bottom style="thin">
        <color indexed="64"/>
      </bottom>
      <diagonal/>
    </border>
    <border>
      <left style="medium">
        <color indexed="64"/>
      </left>
      <right style="thin">
        <color indexed="64"/>
      </right>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auto="1"/>
      </right>
      <top style="thin">
        <color theme="0" tint="-0.24994659260841701"/>
      </top>
      <bottom/>
      <diagonal/>
    </border>
    <border>
      <left/>
      <right style="thin">
        <color auto="1"/>
      </right>
      <top/>
      <bottom style="thin">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24994659260841701"/>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right/>
      <top style="thin">
        <color theme="0" tint="-0.24994659260841701"/>
      </top>
      <bottom style="medium">
        <color indexed="64"/>
      </bottom>
      <diagonal/>
    </border>
    <border>
      <left/>
      <right/>
      <top style="medium">
        <color indexed="64"/>
      </top>
      <bottom style="thin">
        <color theme="0" tint="-0.24994659260841701"/>
      </bottom>
      <diagonal/>
    </border>
    <border>
      <left style="medium">
        <color indexed="64"/>
      </left>
      <right/>
      <top style="thin">
        <color theme="0" tint="-0.14996795556505021"/>
      </top>
      <bottom style="medium">
        <color indexed="64"/>
      </bottom>
      <diagonal/>
    </border>
    <border>
      <left/>
      <right style="thin">
        <color indexed="64"/>
      </right>
      <top style="thin">
        <color theme="0" tint="-0.24994659260841701"/>
      </top>
      <bottom style="medium">
        <color indexed="64"/>
      </bottom>
      <diagonal/>
    </border>
    <border>
      <left/>
      <right/>
      <top style="thin">
        <color theme="0" tint="-0.14996795556505021"/>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indexed="64"/>
      </right>
      <top/>
      <bottom style="thin">
        <color theme="0" tint="-0.24994659260841701"/>
      </bottom>
      <diagonal/>
    </border>
    <border>
      <left style="thin">
        <color theme="0" tint="-0.24994659260841701"/>
      </left>
      <right/>
      <top style="medium">
        <color indexed="64"/>
      </top>
      <bottom style="thin">
        <color theme="0" tint="-0.24994659260841701"/>
      </bottom>
      <diagonal/>
    </border>
    <border>
      <left style="thin">
        <color indexed="64"/>
      </left>
      <right/>
      <top style="thin">
        <color indexed="64"/>
      </top>
      <bottom style="medium">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auto="1"/>
      </left>
      <right/>
      <top style="thin">
        <color theme="0" tint="-0.24994659260841701"/>
      </top>
      <bottom/>
      <diagonal/>
    </border>
    <border>
      <left style="thin">
        <color auto="1"/>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medium">
        <color indexed="64"/>
      </bottom>
      <diagonal/>
    </border>
    <border>
      <left style="thin">
        <color theme="0" tint="-0.24994659260841701"/>
      </left>
      <right style="thin">
        <color indexed="64"/>
      </right>
      <top/>
      <bottom style="medium">
        <color indexed="64"/>
      </bottom>
      <diagonal/>
    </border>
    <border>
      <left/>
      <right/>
      <top style="double">
        <color indexed="64"/>
      </top>
      <bottom/>
      <diagonal/>
    </border>
    <border>
      <left/>
      <right style="thin">
        <color indexed="64"/>
      </right>
      <top style="double">
        <color indexed="64"/>
      </top>
      <bottom/>
      <diagonal/>
    </border>
    <border>
      <left style="thin">
        <color auto="1"/>
      </left>
      <right/>
      <top style="medium">
        <color indexed="64"/>
      </top>
      <bottom style="thin">
        <color theme="0" tint="-0.24994659260841701"/>
      </bottom>
      <diagonal/>
    </border>
    <border>
      <left style="medium">
        <color indexed="64"/>
      </left>
      <right/>
      <top style="medium">
        <color indexed="64"/>
      </top>
      <bottom style="thin">
        <color theme="0" tint="-0.14996795556505021"/>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right style="medium">
        <color indexed="64"/>
      </right>
      <top style="thin">
        <color theme="0" tint="-0.14996795556505021"/>
      </top>
      <bottom style="thin">
        <color theme="0" tint="-0.14996795556505021"/>
      </bottom>
      <diagonal/>
    </border>
    <border>
      <left/>
      <right style="medium">
        <color indexed="64"/>
      </right>
      <top style="thin">
        <color theme="0" tint="-0.14996795556505021"/>
      </top>
      <bottom style="medium">
        <color indexed="64"/>
      </bottom>
      <diagonal/>
    </border>
    <border>
      <left style="medium">
        <color indexed="64"/>
      </left>
      <right/>
      <top style="double">
        <color indexed="64"/>
      </top>
      <bottom style="thin">
        <color theme="0" tint="-0.24994659260841701"/>
      </bottom>
      <diagonal/>
    </border>
    <border>
      <left/>
      <right style="thin">
        <color auto="1"/>
      </right>
      <top style="double">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medium">
        <color indexed="64"/>
      </right>
      <top style="double">
        <color indexed="64"/>
      </top>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theme="0" tint="-0.24994659260841701"/>
      </left>
      <right style="thin">
        <color indexed="64"/>
      </right>
      <top style="medium">
        <color indexed="64"/>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indexed="64"/>
      </right>
      <top style="double">
        <color indexed="64"/>
      </top>
      <bottom style="thin">
        <color indexed="64"/>
      </bottom>
      <diagonal/>
    </border>
    <border>
      <left/>
      <right style="thin">
        <color auto="1"/>
      </right>
      <top style="thin">
        <color theme="0" tint="-0.24994659260841701"/>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style="double">
        <color indexed="64"/>
      </top>
      <bottom style="thin">
        <color indexed="64"/>
      </bottom>
      <diagonal/>
    </border>
    <border>
      <left/>
      <right style="thin">
        <color indexed="64"/>
      </right>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style="thin">
        <color theme="0" tint="-0.24994659260841701"/>
      </left>
      <right/>
      <top style="double">
        <color indexed="64"/>
      </top>
      <bottom style="thin">
        <color indexed="64"/>
      </bottom>
      <diagonal/>
    </border>
    <border>
      <left style="thin">
        <color theme="0" tint="-0.24994659260841701"/>
      </left>
      <right/>
      <top style="double">
        <color indexed="64"/>
      </top>
      <bottom/>
      <diagonal/>
    </border>
    <border>
      <left style="medium">
        <color indexed="64"/>
      </left>
      <right style="thin">
        <color theme="0" tint="-0.24994659260841701"/>
      </right>
      <top style="medium">
        <color indexed="64"/>
      </top>
      <bottom style="thin">
        <color theme="0" tint="-0.24994659260841701"/>
      </bottom>
      <diagonal/>
    </border>
    <border>
      <left/>
      <right/>
      <top style="double">
        <color indexed="64"/>
      </top>
      <bottom style="thin">
        <color theme="0" tint="-0.24994659260841701"/>
      </bottom>
      <diagonal/>
    </border>
    <border>
      <left/>
      <right style="thin">
        <color theme="0" tint="-0.24994659260841701"/>
      </right>
      <top/>
      <bottom/>
      <diagonal/>
    </border>
    <border>
      <left/>
      <right style="thin">
        <color theme="0" tint="-0.24994659260841701"/>
      </right>
      <top/>
      <bottom style="medium">
        <color indexed="64"/>
      </bottom>
      <diagonal/>
    </border>
    <border>
      <left style="thin">
        <color theme="0" tint="-0.24994659260841701"/>
      </left>
      <right/>
      <top/>
      <bottom style="medium">
        <color indexed="64"/>
      </bottom>
      <diagonal/>
    </border>
    <border>
      <left style="medium">
        <color indexed="64"/>
      </left>
      <right/>
      <top style="medium">
        <color indexed="64"/>
      </top>
      <bottom style="thin">
        <color theme="0" tint="-4.9989318521683403E-2"/>
      </bottom>
      <diagonal/>
    </border>
    <border>
      <left/>
      <right/>
      <top style="medium">
        <color indexed="64"/>
      </top>
      <bottom style="thin">
        <color theme="0" tint="-4.9989318521683403E-2"/>
      </bottom>
      <diagonal/>
    </border>
    <border>
      <left/>
      <right style="medium">
        <color indexed="64"/>
      </right>
      <top style="medium">
        <color indexed="64"/>
      </top>
      <bottom style="thin">
        <color theme="0" tint="-4.9989318521683403E-2"/>
      </bottom>
      <diagonal/>
    </border>
    <border>
      <left style="medium">
        <color indexed="64"/>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medium">
        <color indexed="64"/>
      </right>
      <top style="thin">
        <color theme="0" tint="-4.9989318521683403E-2"/>
      </top>
      <bottom style="thin">
        <color theme="0" tint="-4.9989318521683403E-2"/>
      </bottom>
      <diagonal/>
    </border>
    <border>
      <left style="medium">
        <color indexed="64"/>
      </left>
      <right/>
      <top style="thin">
        <color theme="0" tint="-4.9989318521683403E-2"/>
      </top>
      <bottom style="medium">
        <color indexed="64"/>
      </bottom>
      <diagonal/>
    </border>
    <border>
      <left/>
      <right/>
      <top style="thin">
        <color theme="0" tint="-4.9989318521683403E-2"/>
      </top>
      <bottom style="medium">
        <color indexed="64"/>
      </bottom>
      <diagonal/>
    </border>
    <border>
      <left/>
      <right style="medium">
        <color indexed="64"/>
      </right>
      <top style="thin">
        <color theme="0" tint="-4.9989318521683403E-2"/>
      </top>
      <bottom style="medium">
        <color indexed="64"/>
      </bottom>
      <diagonal/>
    </border>
    <border>
      <left style="thin">
        <color theme="0" tint="-0.24994659260841701"/>
      </left>
      <right style="medium">
        <color indexed="64"/>
      </right>
      <top style="thin">
        <color theme="0" tint="-0.24994659260841701"/>
      </top>
      <bottom/>
      <diagonal/>
    </border>
    <border>
      <left/>
      <right style="medium">
        <color indexed="64"/>
      </right>
      <top/>
      <bottom style="double">
        <color indexed="64"/>
      </bottom>
      <diagonal/>
    </border>
    <border>
      <left style="thin">
        <color auto="1"/>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indexed="64"/>
      </bottom>
      <diagonal/>
    </border>
  </borders>
  <cellStyleXfs count="23">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5" fillId="4" borderId="0" applyNumberFormat="0" applyBorder="0" applyAlignment="0" applyProtection="0"/>
    <xf numFmtId="0" fontId="6" fillId="0" borderId="0"/>
    <xf numFmtId="0" fontId="7" fillId="6" borderId="0" applyNumberFormat="0" applyBorder="0" applyProtection="0">
      <alignment horizontal="left" vertical="center"/>
    </xf>
    <xf numFmtId="0" fontId="11" fillId="7" borderId="1">
      <alignment horizontal="center" vertical="center"/>
    </xf>
    <xf numFmtId="0" fontId="12" fillId="8" borderId="1" applyNumberFormat="0" applyAlignment="0" applyProtection="0"/>
    <xf numFmtId="0" fontId="8" fillId="0" borderId="1">
      <alignment horizontal="center"/>
    </xf>
    <xf numFmtId="0" fontId="13" fillId="9" borderId="0" applyNumberFormat="0" applyAlignment="0" applyProtection="0"/>
    <xf numFmtId="0" fontId="8" fillId="0" borderId="1">
      <alignment horizontal="center" vertical="center"/>
    </xf>
    <xf numFmtId="0" fontId="14" fillId="10" borderId="1" applyNumberFormat="0" applyProtection="0">
      <alignment horizontal="center" vertical="center"/>
    </xf>
    <xf numFmtId="0" fontId="15" fillId="11" borderId="1" applyNumberFormat="0" applyProtection="0">
      <alignment horizontal="center" vertical="center"/>
    </xf>
    <xf numFmtId="0" fontId="16" fillId="5" borderId="0"/>
    <xf numFmtId="0" fontId="10" fillId="0" borderId="0"/>
    <xf numFmtId="0" fontId="10" fillId="0" borderId="28">
      <alignment horizontal="center" vertical="center" wrapText="1"/>
    </xf>
    <xf numFmtId="0" fontId="12" fillId="10"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cellStyleXfs>
  <cellXfs count="955">
    <xf numFmtId="0" fontId="0" fillId="0" borderId="0" xfId="0"/>
    <xf numFmtId="0" fontId="8" fillId="0" borderId="0" xfId="0" applyFont="1"/>
    <xf numFmtId="0" fontId="10" fillId="0" borderId="0" xfId="0" applyFont="1"/>
    <xf numFmtId="0" fontId="8" fillId="0" borderId="0" xfId="0" applyFont="1" applyBorder="1"/>
    <xf numFmtId="0" fontId="8" fillId="0" borderId="9" xfId="0" applyFont="1" applyBorder="1"/>
    <xf numFmtId="0" fontId="10" fillId="0" borderId="9" xfId="0" applyFont="1" applyBorder="1"/>
    <xf numFmtId="0" fontId="8" fillId="0" borderId="13" xfId="0" applyFont="1" applyBorder="1"/>
    <xf numFmtId="2" fontId="8" fillId="0" borderId="13" xfId="0" applyNumberFormat="1" applyFont="1" applyBorder="1"/>
    <xf numFmtId="0" fontId="8" fillId="0" borderId="10" xfId="0" applyFont="1" applyBorder="1"/>
    <xf numFmtId="2" fontId="8" fillId="0" borderId="10" xfId="0" applyNumberFormat="1" applyFont="1" applyBorder="1"/>
    <xf numFmtId="0" fontId="31" fillId="2" borderId="0" xfId="0" applyFont="1" applyFill="1"/>
    <xf numFmtId="0" fontId="8" fillId="0" borderId="2" xfId="0" applyFont="1" applyBorder="1"/>
    <xf numFmtId="0" fontId="8" fillId="0" borderId="3" xfId="0" applyFont="1" applyBorder="1"/>
    <xf numFmtId="0" fontId="8" fillId="0" borderId="15" xfId="0" applyFont="1" applyBorder="1"/>
    <xf numFmtId="0" fontId="8" fillId="0" borderId="4" xfId="0" applyFont="1" applyBorder="1"/>
    <xf numFmtId="0" fontId="8" fillId="0" borderId="5" xfId="0" applyFont="1" applyBorder="1"/>
    <xf numFmtId="0" fontId="8" fillId="0" borderId="6" xfId="0" applyFont="1" applyBorder="1"/>
    <xf numFmtId="0" fontId="8" fillId="0" borderId="7" xfId="0" applyFont="1" applyBorder="1"/>
    <xf numFmtId="0" fontId="8" fillId="0" borderId="8" xfId="0" applyFont="1" applyBorder="1"/>
    <xf numFmtId="14" fontId="6" fillId="0" borderId="0" xfId="6" applyNumberFormat="1" applyFont="1"/>
    <xf numFmtId="0" fontId="6" fillId="0" borderId="0" xfId="6" applyFont="1"/>
    <xf numFmtId="0" fontId="6" fillId="0" borderId="0" xfId="6" applyFont="1" applyAlignment="1">
      <alignment horizontal="center"/>
    </xf>
    <xf numFmtId="0" fontId="6" fillId="0" borderId="0" xfId="6" applyNumberFormat="1" applyFont="1"/>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8" fillId="0" borderId="51" xfId="0" applyFont="1" applyBorder="1"/>
    <xf numFmtId="0" fontId="8" fillId="0" borderId="52" xfId="0" applyFont="1" applyBorder="1"/>
    <xf numFmtId="0" fontId="8" fillId="0" borderId="53" xfId="0" applyFont="1" applyBorder="1"/>
    <xf numFmtId="0" fontId="8" fillId="0" borderId="0" xfId="6" applyFont="1" applyProtection="1"/>
    <xf numFmtId="0" fontId="8" fillId="0" borderId="0" xfId="6" applyFont="1" applyBorder="1" applyAlignment="1" applyProtection="1">
      <alignment vertical="center" wrapText="1"/>
    </xf>
    <xf numFmtId="0" fontId="8" fillId="0" borderId="0" xfId="0" applyFont="1" applyAlignment="1" applyProtection="1">
      <alignment vertical="center"/>
    </xf>
    <xf numFmtId="0" fontId="17" fillId="0" borderId="0" xfId="0" applyFont="1" applyBorder="1" applyAlignment="1" applyProtection="1">
      <alignment vertical="center"/>
    </xf>
    <xf numFmtId="0" fontId="36" fillId="6" borderId="29" xfId="7" applyFont="1" applyBorder="1" applyAlignment="1" applyProtection="1">
      <alignment horizontal="left" vertical="center"/>
    </xf>
    <xf numFmtId="0" fontId="7" fillId="6" borderId="30" xfId="7" applyBorder="1" applyAlignment="1" applyProtection="1">
      <alignment horizontal="left" vertical="center"/>
    </xf>
    <xf numFmtId="0" fontId="37" fillId="2" borderId="16" xfId="7" applyFont="1" applyFill="1" applyBorder="1" applyAlignment="1" applyProtection="1">
      <alignment horizontal="center" vertical="center"/>
    </xf>
    <xf numFmtId="0" fontId="37" fillId="2" borderId="40" xfId="7" applyFont="1" applyFill="1" applyBorder="1" applyAlignment="1" applyProtection="1">
      <alignment horizontal="center" vertical="center"/>
    </xf>
    <xf numFmtId="0" fontId="8" fillId="5" borderId="0" xfId="6" applyFont="1" applyFill="1" applyProtection="1"/>
    <xf numFmtId="14" fontId="12" fillId="14" borderId="1" xfId="18" applyNumberFormat="1" applyFill="1" applyBorder="1" applyProtection="1">
      <alignment horizontal="center" vertical="center"/>
      <protection locked="0"/>
    </xf>
    <xf numFmtId="14" fontId="39" fillId="15" borderId="1" xfId="18" applyNumberFormat="1" applyFont="1" applyFill="1" applyBorder="1" applyProtection="1">
      <alignment horizontal="center" vertical="center"/>
    </xf>
    <xf numFmtId="0" fontId="8" fillId="14" borderId="1" xfId="0" applyFont="1" applyFill="1" applyBorder="1" applyAlignment="1" applyProtection="1">
      <alignment horizontal="center"/>
      <protection locked="0"/>
    </xf>
    <xf numFmtId="0" fontId="8" fillId="14" borderId="27" xfId="0" applyFont="1" applyFill="1" applyBorder="1" applyAlignment="1" applyProtection="1">
      <alignment horizontal="center"/>
      <protection locked="0"/>
    </xf>
    <xf numFmtId="14" fontId="8" fillId="14" borderId="1" xfId="0" applyNumberFormat="1" applyFont="1" applyFill="1" applyBorder="1" applyAlignment="1" applyProtection="1">
      <alignment horizontal="center"/>
      <protection locked="0"/>
    </xf>
    <xf numFmtId="0" fontId="8" fillId="0" borderId="0" xfId="0" applyFont="1" applyProtection="1"/>
    <xf numFmtId="0" fontId="8" fillId="5" borderId="0" xfId="0" applyFont="1" applyFill="1" applyProtection="1"/>
    <xf numFmtId="0" fontId="24" fillId="6" borderId="17" xfId="7" applyFont="1" applyBorder="1" applyProtection="1">
      <alignment horizontal="left" vertical="center"/>
    </xf>
    <xf numFmtId="0" fontId="24" fillId="6" borderId="19" xfId="7" applyFont="1" applyBorder="1" applyProtection="1">
      <alignment horizontal="left" vertical="center"/>
    </xf>
    <xf numFmtId="0" fontId="8" fillId="0" borderId="16" xfId="0" applyFont="1" applyBorder="1" applyProtection="1"/>
    <xf numFmtId="0" fontId="8" fillId="0" borderId="22" xfId="0" applyFont="1" applyBorder="1" applyProtection="1"/>
    <xf numFmtId="0" fontId="24" fillId="6" borderId="18" xfId="7" applyFont="1" applyBorder="1" applyProtection="1">
      <alignment horizontal="left" vertical="center"/>
    </xf>
    <xf numFmtId="0" fontId="8" fillId="0" borderId="0" xfId="0" applyFont="1" applyAlignment="1" applyProtection="1">
      <alignment wrapText="1"/>
    </xf>
    <xf numFmtId="0" fontId="8" fillId="0" borderId="0" xfId="0" applyFont="1" applyFill="1" applyBorder="1" applyProtection="1"/>
    <xf numFmtId="0" fontId="24" fillId="6" borderId="41" xfId="7" applyFont="1" applyBorder="1" applyProtection="1">
      <alignment horizontal="left" vertical="center"/>
    </xf>
    <xf numFmtId="0" fontId="8" fillId="0" borderId="20" xfId="0" applyFont="1" applyBorder="1" applyAlignment="1" applyProtection="1">
      <alignment horizontal="center" vertical="center"/>
    </xf>
    <xf numFmtId="0" fontId="8" fillId="0" borderId="21" xfId="0" applyFont="1" applyBorder="1" applyProtection="1"/>
    <xf numFmtId="0" fontId="8" fillId="0" borderId="23" xfId="0" applyFont="1" applyBorder="1" applyProtection="1"/>
    <xf numFmtId="0" fontId="24" fillId="6" borderId="41" xfId="7" applyFont="1" applyBorder="1" applyAlignment="1" applyProtection="1">
      <alignment vertical="center"/>
    </xf>
    <xf numFmtId="0" fontId="24" fillId="6" borderId="42" xfId="7" applyFont="1" applyBorder="1" applyAlignment="1" applyProtection="1">
      <alignment vertical="center"/>
    </xf>
    <xf numFmtId="0" fontId="24" fillId="6" borderId="43" xfId="7" applyFont="1" applyBorder="1" applyAlignment="1" applyProtection="1">
      <alignment vertical="center"/>
    </xf>
    <xf numFmtId="0" fontId="24" fillId="6" borderId="17" xfId="7" applyFont="1" applyBorder="1" applyAlignment="1" applyProtection="1">
      <alignment vertical="center"/>
    </xf>
    <xf numFmtId="0" fontId="24" fillId="6" borderId="18" xfId="7" applyFont="1" applyBorder="1" applyAlignment="1" applyProtection="1">
      <alignment vertical="center"/>
    </xf>
    <xf numFmtId="0" fontId="24" fillId="6" borderId="19" xfId="7" applyFont="1" applyBorder="1" applyAlignment="1" applyProtection="1">
      <alignment vertical="center"/>
    </xf>
    <xf numFmtId="0" fontId="8" fillId="0" borderId="16" xfId="0" applyFont="1" applyBorder="1" applyAlignment="1" applyProtection="1">
      <alignment wrapText="1"/>
    </xf>
    <xf numFmtId="0" fontId="8" fillId="0" borderId="0" xfId="0" applyFont="1" applyBorder="1" applyAlignment="1" applyProtection="1">
      <alignment wrapText="1"/>
    </xf>
    <xf numFmtId="0" fontId="8" fillId="5" borderId="0" xfId="0" applyFont="1" applyFill="1" applyAlignment="1" applyProtection="1">
      <alignment wrapText="1"/>
    </xf>
    <xf numFmtId="0" fontId="8" fillId="0" borderId="0" xfId="0" applyFont="1" applyFill="1" applyBorder="1" applyAlignment="1" applyProtection="1">
      <alignment horizontal="center"/>
    </xf>
    <xf numFmtId="0" fontId="8" fillId="0" borderId="0" xfId="0" applyFont="1" applyBorder="1" applyAlignment="1" applyProtection="1">
      <alignment vertical="top" wrapText="1"/>
    </xf>
    <xf numFmtId="0" fontId="8" fillId="5" borderId="0" xfId="0" applyFont="1" applyFill="1" applyBorder="1" applyAlignment="1" applyProtection="1">
      <alignment vertical="top" wrapText="1"/>
    </xf>
    <xf numFmtId="0" fontId="8" fillId="0" borderId="0" xfId="0" quotePrefix="1" applyFont="1" applyProtection="1"/>
    <xf numFmtId="0" fontId="8" fillId="0" borderId="4" xfId="0" applyFont="1" applyFill="1" applyBorder="1" applyAlignment="1" applyProtection="1">
      <alignment horizontal="center"/>
    </xf>
    <xf numFmtId="0" fontId="8" fillId="5" borderId="0" xfId="0" applyFont="1" applyFill="1" applyBorder="1" applyAlignment="1" applyProtection="1">
      <alignment wrapText="1"/>
    </xf>
    <xf numFmtId="0" fontId="28" fillId="0" borderId="0" xfId="0" applyFont="1" applyProtection="1"/>
    <xf numFmtId="0" fontId="24" fillId="0" borderId="16" xfId="7" applyFont="1" applyFill="1" applyBorder="1" applyAlignment="1" applyProtection="1">
      <alignment vertical="center"/>
    </xf>
    <xf numFmtId="0" fontId="24" fillId="0" borderId="0" xfId="7" applyFont="1" applyFill="1" applyBorder="1" applyAlignment="1" applyProtection="1">
      <alignment vertical="center"/>
    </xf>
    <xf numFmtId="0" fontId="24" fillId="0" borderId="20" xfId="7" applyFont="1" applyFill="1" applyBorder="1" applyAlignment="1" applyProtection="1">
      <alignment vertical="center"/>
    </xf>
    <xf numFmtId="0" fontId="8" fillId="0" borderId="47" xfId="0" applyFont="1" applyBorder="1" applyProtection="1"/>
    <xf numFmtId="0" fontId="8" fillId="0" borderId="47" xfId="0" applyFont="1" applyBorder="1" applyAlignment="1" applyProtection="1"/>
    <xf numFmtId="0" fontId="17" fillId="0" borderId="0" xfId="0" applyFont="1" applyFill="1" applyBorder="1" applyProtection="1"/>
    <xf numFmtId="0" fontId="24" fillId="6" borderId="29" xfId="7" applyFont="1" applyBorder="1" applyAlignment="1" applyProtection="1">
      <alignment vertical="center"/>
    </xf>
    <xf numFmtId="0" fontId="24" fillId="6" borderId="33" xfId="7" applyFont="1" applyBorder="1" applyAlignment="1" applyProtection="1">
      <alignment vertical="center"/>
    </xf>
    <xf numFmtId="0" fontId="24" fillId="6" borderId="30" xfId="7" applyFont="1" applyBorder="1" applyAlignment="1" applyProtection="1">
      <alignment vertical="center"/>
    </xf>
    <xf numFmtId="0" fontId="16" fillId="0" borderId="0" xfId="0" applyFont="1" applyFill="1" applyBorder="1" applyAlignment="1" applyProtection="1">
      <alignment horizontal="left"/>
    </xf>
    <xf numFmtId="0" fontId="6" fillId="0" borderId="0" xfId="6" applyProtection="1"/>
    <xf numFmtId="0" fontId="6" fillId="0" borderId="0" xfId="6" applyBorder="1" applyProtection="1"/>
    <xf numFmtId="0" fontId="8" fillId="14" borderId="12" xfId="0" applyFont="1" applyFill="1" applyBorder="1" applyAlignment="1" applyProtection="1">
      <alignment horizontal="center"/>
      <protection locked="0"/>
    </xf>
    <xf numFmtId="0" fontId="25" fillId="0" borderId="0" xfId="1" applyFont="1" applyAlignment="1" applyProtection="1">
      <protection locked="0"/>
    </xf>
    <xf numFmtId="0" fontId="23" fillId="0" borderId="0" xfId="1" applyFont="1" applyAlignment="1" applyProtection="1">
      <protection locked="0"/>
    </xf>
    <xf numFmtId="0" fontId="24" fillId="6" borderId="41" xfId="7" applyFont="1" applyBorder="1" applyAlignment="1" applyProtection="1">
      <alignment horizontal="left" vertical="center"/>
    </xf>
    <xf numFmtId="0" fontId="24" fillId="6" borderId="42" xfId="7" applyFont="1" applyBorder="1" applyAlignment="1" applyProtection="1">
      <alignment horizontal="left" vertical="center"/>
    </xf>
    <xf numFmtId="0" fontId="24" fillId="6" borderId="43" xfId="7" applyFont="1" applyBorder="1" applyAlignment="1" applyProtection="1">
      <alignment horizontal="left" vertical="center"/>
    </xf>
    <xf numFmtId="0" fontId="8" fillId="0" borderId="16"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20" xfId="0" applyFont="1" applyBorder="1" applyAlignment="1" applyProtection="1">
      <alignment horizontal="left" vertical="top" wrapText="1"/>
    </xf>
    <xf numFmtId="0" fontId="24" fillId="6" borderId="17" xfId="7" applyFont="1" applyBorder="1" applyAlignment="1" applyProtection="1">
      <alignment horizontal="left" vertical="center"/>
    </xf>
    <xf numFmtId="0" fontId="24" fillId="6" borderId="19" xfId="7" applyFont="1" applyBorder="1" applyAlignment="1" applyProtection="1">
      <alignment horizontal="left" vertical="center"/>
    </xf>
    <xf numFmtId="0" fontId="8" fillId="0" borderId="48" xfId="6" applyFont="1" applyBorder="1" applyProtection="1"/>
    <xf numFmtId="0" fontId="24" fillId="6" borderId="19" xfId="7" applyFont="1" applyFill="1" applyBorder="1" applyAlignment="1" applyProtection="1">
      <alignment horizontal="left" vertical="center"/>
    </xf>
    <xf numFmtId="0" fontId="8" fillId="0" borderId="66" xfId="6" applyFont="1" applyBorder="1" applyProtection="1"/>
    <xf numFmtId="0" fontId="8" fillId="0" borderId="48" xfId="6" applyNumberFormat="1" applyFont="1" applyBorder="1" applyProtection="1"/>
    <xf numFmtId="0" fontId="8" fillId="0" borderId="71" xfId="6" applyFont="1" applyBorder="1" applyProtection="1"/>
    <xf numFmtId="0" fontId="17" fillId="0" borderId="0" xfId="6" applyFont="1" applyAlignment="1" applyProtection="1">
      <alignment vertical="center"/>
    </xf>
    <xf numFmtId="0" fontId="17" fillId="5" borderId="0" xfId="6" applyFont="1" applyFill="1" applyAlignment="1" applyProtection="1">
      <alignment vertical="center"/>
    </xf>
    <xf numFmtId="0" fontId="8" fillId="0" borderId="73" xfId="6" applyFont="1" applyBorder="1" applyAlignment="1" applyProtection="1">
      <alignment vertical="center"/>
    </xf>
    <xf numFmtId="0" fontId="8" fillId="0" borderId="0" xfId="6" applyFont="1" applyAlignment="1" applyProtection="1">
      <alignment vertical="center"/>
    </xf>
    <xf numFmtId="0" fontId="8" fillId="5" borderId="0" xfId="6" applyFont="1" applyFill="1" applyAlignment="1" applyProtection="1">
      <alignment vertical="center"/>
    </xf>
    <xf numFmtId="0" fontId="8" fillId="0" borderId="48" xfId="6" applyNumberFormat="1" applyFont="1" applyBorder="1" applyAlignment="1" applyProtection="1">
      <alignment vertical="center"/>
    </xf>
    <xf numFmtId="0" fontId="8" fillId="0" borderId="48" xfId="6" applyFont="1" applyBorder="1" applyAlignment="1" applyProtection="1">
      <alignment vertical="center"/>
    </xf>
    <xf numFmtId="0" fontId="8" fillId="0" borderId="71" xfId="6" applyFont="1" applyBorder="1" applyAlignment="1" applyProtection="1">
      <alignment vertical="center"/>
    </xf>
    <xf numFmtId="0" fontId="17" fillId="0" borderId="48" xfId="6" applyFont="1" applyBorder="1" applyAlignment="1" applyProtection="1">
      <alignment vertical="center"/>
    </xf>
    <xf numFmtId="0" fontId="17" fillId="0" borderId="71" xfId="6" applyFont="1" applyBorder="1" applyAlignment="1" applyProtection="1">
      <alignment vertical="center"/>
    </xf>
    <xf numFmtId="0" fontId="20" fillId="0" borderId="0" xfId="20" applyFont="1" applyAlignment="1" applyProtection="1">
      <alignment vertical="center"/>
    </xf>
    <xf numFmtId="0" fontId="17" fillId="0" borderId="48" xfId="6" applyFont="1" applyFill="1" applyBorder="1" applyAlignment="1" applyProtection="1">
      <alignment vertical="center"/>
    </xf>
    <xf numFmtId="0" fontId="23" fillId="0" borderId="69" xfId="1" applyFont="1" applyBorder="1" applyAlignment="1" applyProtection="1">
      <alignment vertical="center"/>
      <protection locked="0"/>
    </xf>
    <xf numFmtId="0" fontId="17" fillId="0" borderId="71" xfId="6" applyFont="1" applyFill="1" applyBorder="1" applyAlignment="1" applyProtection="1">
      <alignment vertical="center"/>
    </xf>
    <xf numFmtId="0" fontId="23" fillId="0" borderId="72" xfId="1" applyFont="1" applyBorder="1" applyAlignment="1" applyProtection="1">
      <alignment vertical="center"/>
      <protection locked="0"/>
    </xf>
    <xf numFmtId="0" fontId="8" fillId="0" borderId="20" xfId="0" applyFont="1" applyBorder="1" applyAlignment="1" applyProtection="1">
      <alignment vertical="center"/>
    </xf>
    <xf numFmtId="0" fontId="8" fillId="0" borderId="20" xfId="0" applyFont="1" applyFill="1" applyBorder="1" applyAlignment="1" applyProtection="1">
      <alignment vertical="center"/>
    </xf>
    <xf numFmtId="0" fontId="8" fillId="0" borderId="23" xfId="0" applyFont="1" applyFill="1" applyBorder="1" applyAlignment="1" applyProtection="1">
      <alignment vertical="center"/>
    </xf>
    <xf numFmtId="0" fontId="17" fillId="0" borderId="47" xfId="6" applyFont="1" applyBorder="1" applyAlignment="1" applyProtection="1">
      <alignment vertical="center"/>
    </xf>
    <xf numFmtId="0" fontId="17" fillId="0" borderId="83" xfId="6" applyFont="1" applyBorder="1" applyAlignment="1" applyProtection="1">
      <alignment vertical="center"/>
    </xf>
    <xf numFmtId="0" fontId="8" fillId="5" borderId="0" xfId="0" applyFont="1" applyFill="1" applyAlignment="1" applyProtection="1">
      <alignment vertical="center"/>
    </xf>
    <xf numFmtId="0" fontId="25" fillId="0" borderId="0" xfId="1" applyFont="1" applyAlignment="1" applyProtection="1">
      <alignment vertical="center"/>
      <protection locked="0"/>
    </xf>
    <xf numFmtId="0" fontId="24" fillId="6" borderId="18" xfId="7" quotePrefix="1" applyFont="1" applyBorder="1" applyAlignment="1" applyProtection="1">
      <alignment horizontal="left" vertical="center"/>
    </xf>
    <xf numFmtId="0" fontId="8" fillId="0" borderId="81" xfId="6" applyFont="1" applyBorder="1" applyAlignment="1" applyProtection="1">
      <alignment vertical="center"/>
    </xf>
    <xf numFmtId="0" fontId="22" fillId="14" borderId="39" xfId="18" applyFont="1" applyFill="1" applyBorder="1" applyAlignment="1" applyProtection="1">
      <alignment horizontal="center" vertical="center"/>
      <protection locked="0"/>
    </xf>
    <xf numFmtId="0" fontId="10" fillId="0" borderId="58" xfId="17" applyFont="1" applyBorder="1" applyAlignment="1" applyProtection="1">
      <alignment horizontal="center" vertical="center" wrapText="1"/>
    </xf>
    <xf numFmtId="0" fontId="10" fillId="0" borderId="59" xfId="17" applyFont="1" applyBorder="1" applyAlignment="1" applyProtection="1">
      <alignment horizontal="center" vertical="center" wrapText="1"/>
    </xf>
    <xf numFmtId="0" fontId="8" fillId="0" borderId="83" xfId="6" applyFont="1" applyBorder="1" applyAlignment="1" applyProtection="1">
      <alignment vertical="center"/>
    </xf>
    <xf numFmtId="0" fontId="22" fillId="14" borderId="45" xfId="18" applyFont="1" applyFill="1" applyBorder="1" applyAlignment="1" applyProtection="1">
      <alignment horizontal="center" vertical="center"/>
      <protection locked="0"/>
    </xf>
    <xf numFmtId="0" fontId="10" fillId="0" borderId="16" xfId="0" applyFont="1" applyBorder="1" applyAlignment="1" applyProtection="1">
      <alignment vertical="center"/>
    </xf>
    <xf numFmtId="0" fontId="8" fillId="0" borderId="0" xfId="0" applyFont="1" applyBorder="1" applyAlignment="1" applyProtection="1">
      <alignment vertical="center"/>
    </xf>
    <xf numFmtId="2" fontId="38" fillId="15" borderId="11" xfId="14" quotePrefix="1" applyNumberFormat="1" applyFont="1" applyFill="1" applyBorder="1" applyAlignment="1" applyProtection="1">
      <alignment horizontal="center" vertical="center"/>
    </xf>
    <xf numFmtId="0" fontId="8" fillId="0" borderId="82" xfId="0" applyFont="1" applyBorder="1" applyAlignment="1" applyProtection="1">
      <alignment horizontal="center" vertical="center"/>
    </xf>
    <xf numFmtId="14" fontId="17" fillId="14" borderId="32" xfId="18" applyNumberFormat="1" applyFont="1" applyFill="1" applyBorder="1" applyAlignment="1" applyProtection="1">
      <alignment horizontal="center" vertical="center"/>
      <protection locked="0"/>
    </xf>
    <xf numFmtId="14" fontId="17" fillId="14" borderId="45" xfId="18" applyNumberFormat="1" applyFont="1" applyFill="1" applyBorder="1" applyAlignment="1" applyProtection="1">
      <alignment horizontal="center" vertical="center"/>
      <protection locked="0"/>
    </xf>
    <xf numFmtId="0" fontId="8" fillId="0" borderId="16" xfId="0" applyFont="1" applyBorder="1" applyAlignment="1" applyProtection="1">
      <alignment vertical="center"/>
    </xf>
    <xf numFmtId="0" fontId="8" fillId="0" borderId="0" xfId="0" applyFont="1" applyBorder="1" applyAlignment="1" applyProtection="1">
      <alignment horizontal="center" vertical="center"/>
    </xf>
    <xf numFmtId="0" fontId="17" fillId="14" borderId="59" xfId="18" applyFont="1" applyFill="1" applyBorder="1" applyAlignment="1" applyProtection="1">
      <alignment horizontal="center" vertical="center"/>
      <protection locked="0"/>
    </xf>
    <xf numFmtId="1" fontId="38" fillId="15" borderId="11" xfId="14" quotePrefix="1" applyNumberFormat="1" applyFont="1" applyFill="1" applyBorder="1" applyAlignment="1" applyProtection="1">
      <alignment horizontal="center" vertical="center"/>
    </xf>
    <xf numFmtId="0" fontId="17" fillId="14" borderId="27" xfId="18" applyFont="1" applyFill="1" applyBorder="1" applyAlignment="1" applyProtection="1">
      <alignment horizontal="center" vertical="center"/>
      <protection locked="0"/>
    </xf>
    <xf numFmtId="0" fontId="8" fillId="0" borderId="0" xfId="6" applyFont="1" applyBorder="1" applyAlignment="1" applyProtection="1">
      <alignment vertical="center"/>
    </xf>
    <xf numFmtId="0" fontId="8" fillId="0" borderId="22" xfId="0" applyFont="1" applyBorder="1" applyAlignment="1" applyProtection="1">
      <alignment vertical="center"/>
    </xf>
    <xf numFmtId="0" fontId="8" fillId="0" borderId="23" xfId="0" applyFont="1" applyBorder="1" applyAlignment="1" applyProtection="1">
      <alignment vertical="center"/>
    </xf>
    <xf numFmtId="0" fontId="26" fillId="0" borderId="0" xfId="6" applyFont="1" applyBorder="1" applyAlignment="1" applyProtection="1">
      <alignment vertical="center"/>
    </xf>
    <xf numFmtId="0" fontId="8" fillId="0" borderId="48" xfId="6" applyFont="1" applyBorder="1" applyAlignment="1" applyProtection="1">
      <alignment vertical="center" wrapText="1"/>
    </xf>
    <xf numFmtId="14" fontId="11" fillId="15" borderId="1" xfId="18" applyNumberFormat="1" applyFont="1" applyFill="1" applyBorder="1" applyAlignment="1" applyProtection="1">
      <alignment horizontal="center" vertical="center"/>
    </xf>
    <xf numFmtId="0" fontId="8" fillId="0" borderId="20" xfId="0" applyFont="1" applyFill="1" applyBorder="1" applyAlignment="1" applyProtection="1">
      <alignment horizontal="left" vertical="center"/>
    </xf>
    <xf numFmtId="0" fontId="8" fillId="0" borderId="0" xfId="0" applyFont="1" applyFill="1" applyBorder="1" applyAlignment="1" applyProtection="1">
      <alignment vertical="center"/>
    </xf>
    <xf numFmtId="0" fontId="17" fillId="14" borderId="26" xfId="18" applyFont="1" applyFill="1" applyBorder="1" applyAlignment="1" applyProtection="1">
      <alignment horizontal="center" vertical="center"/>
      <protection locked="0"/>
    </xf>
    <xf numFmtId="0" fontId="8" fillId="0" borderId="0" xfId="0" applyFont="1" applyAlignment="1" applyProtection="1">
      <alignment vertical="center" wrapText="1"/>
    </xf>
    <xf numFmtId="0" fontId="10" fillId="0" borderId="58" xfId="6" applyFont="1" applyBorder="1" applyAlignment="1" applyProtection="1">
      <alignment horizontal="center" vertical="center"/>
    </xf>
    <xf numFmtId="0" fontId="10" fillId="0" borderId="59" xfId="6" applyFont="1" applyBorder="1" applyAlignment="1" applyProtection="1">
      <alignment horizontal="center" vertical="center"/>
    </xf>
    <xf numFmtId="14" fontId="11" fillId="15" borderId="34" xfId="18" applyNumberFormat="1" applyFont="1" applyFill="1" applyBorder="1" applyAlignment="1" applyProtection="1">
      <alignment horizontal="center" vertical="center"/>
    </xf>
    <xf numFmtId="0" fontId="10" fillId="0" borderId="29" xfId="17" applyFont="1" applyBorder="1" applyAlignment="1" applyProtection="1">
      <alignment horizontal="center" vertical="center" wrapText="1"/>
    </xf>
    <xf numFmtId="0" fontId="8" fillId="0" borderId="31" xfId="6" applyFont="1" applyBorder="1" applyAlignment="1" applyProtection="1">
      <alignment vertical="center"/>
    </xf>
    <xf numFmtId="0" fontId="10" fillId="0" borderId="16"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31" xfId="0" applyFont="1" applyBorder="1" applyAlignment="1" applyProtection="1">
      <alignment vertical="center"/>
    </xf>
    <xf numFmtId="0" fontId="8" fillId="0" borderId="16" xfId="0" applyFont="1" applyFill="1" applyBorder="1" applyAlignment="1" applyProtection="1">
      <alignment vertical="center"/>
    </xf>
    <xf numFmtId="0" fontId="8" fillId="0" borderId="44" xfId="6" applyFont="1" applyBorder="1" applyAlignment="1" applyProtection="1">
      <alignment vertical="center"/>
    </xf>
    <xf numFmtId="0" fontId="8" fillId="14" borderId="26" xfId="0" applyFont="1" applyFill="1" applyBorder="1" applyProtection="1">
      <protection locked="0"/>
    </xf>
    <xf numFmtId="0" fontId="8" fillId="0" borderId="69"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72"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78" xfId="0" applyFont="1" applyBorder="1" applyAlignment="1" applyProtection="1">
      <alignment horizontal="center" vertical="center"/>
    </xf>
    <xf numFmtId="0" fontId="8" fillId="0" borderId="73" xfId="0" applyFont="1" applyBorder="1" applyAlignment="1" applyProtection="1">
      <alignment vertical="center"/>
    </xf>
    <xf numFmtId="0" fontId="8" fillId="0" borderId="48" xfId="0" applyFont="1" applyBorder="1" applyAlignment="1" applyProtection="1">
      <alignment vertical="center"/>
    </xf>
    <xf numFmtId="0" fontId="8" fillId="0" borderId="19" xfId="0" applyFont="1" applyBorder="1" applyAlignment="1" applyProtection="1">
      <alignment vertical="center"/>
    </xf>
    <xf numFmtId="0" fontId="8" fillId="0" borderId="71" xfId="0" applyFont="1" applyBorder="1" applyAlignment="1" applyProtection="1">
      <alignment vertical="center"/>
    </xf>
    <xf numFmtId="0" fontId="8" fillId="0" borderId="16" xfId="6" applyFont="1" applyBorder="1" applyAlignment="1" applyProtection="1">
      <alignment vertical="center"/>
    </xf>
    <xf numFmtId="0" fontId="8" fillId="14" borderId="1" xfId="0" applyFont="1" applyFill="1" applyBorder="1" applyAlignment="1" applyProtection="1">
      <alignment horizontal="center" vertical="center"/>
      <protection locked="0"/>
    </xf>
    <xf numFmtId="0" fontId="8" fillId="14" borderId="27" xfId="0" applyFont="1" applyFill="1" applyBorder="1" applyAlignment="1" applyProtection="1">
      <alignment horizontal="center" vertical="center"/>
      <protection locked="0"/>
    </xf>
    <xf numFmtId="2" fontId="11" fillId="15" borderId="1" xfId="0" applyNumberFormat="1" applyFont="1" applyFill="1" applyBorder="1" applyAlignment="1" applyProtection="1">
      <alignment horizontal="center" vertical="center"/>
    </xf>
    <xf numFmtId="2" fontId="8" fillId="0" borderId="0" xfId="0" applyNumberFormat="1" applyFont="1" applyBorder="1" applyAlignment="1" applyProtection="1">
      <alignment horizontal="center" vertical="center"/>
    </xf>
    <xf numFmtId="0" fontId="8" fillId="0" borderId="21" xfId="0" applyFont="1" applyBorder="1" applyAlignment="1" applyProtection="1">
      <alignment vertical="center"/>
    </xf>
    <xf numFmtId="0" fontId="8" fillId="0" borderId="79" xfId="6" applyFont="1" applyBorder="1" applyAlignment="1" applyProtection="1">
      <alignment vertical="center"/>
    </xf>
    <xf numFmtId="0" fontId="8" fillId="0" borderId="47" xfId="6" applyFont="1" applyBorder="1" applyAlignment="1" applyProtection="1">
      <alignment vertical="center"/>
    </xf>
    <xf numFmtId="2" fontId="11" fillId="15" borderId="12" xfId="0" applyNumberFormat="1" applyFont="1" applyFill="1" applyBorder="1" applyAlignment="1" applyProtection="1">
      <alignment horizontal="center" vertical="center"/>
    </xf>
    <xf numFmtId="0" fontId="8" fillId="0" borderId="18" xfId="0" applyFont="1" applyBorder="1" applyAlignment="1" applyProtection="1">
      <alignment vertical="center"/>
    </xf>
    <xf numFmtId="2" fontId="8" fillId="0" borderId="69" xfId="0" applyNumberFormat="1" applyFont="1" applyBorder="1" applyAlignment="1" applyProtection="1">
      <alignment horizontal="center" vertical="center"/>
    </xf>
    <xf numFmtId="0" fontId="8" fillId="14" borderId="12"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90" xfId="6" applyFont="1" applyFill="1" applyBorder="1" applyAlignment="1" applyProtection="1">
      <alignment horizontal="center"/>
    </xf>
    <xf numFmtId="0" fontId="10" fillId="0" borderId="85" xfId="6" applyFont="1" applyFill="1" applyBorder="1" applyAlignment="1" applyProtection="1">
      <alignment horizontal="center"/>
    </xf>
    <xf numFmtId="0" fontId="10" fillId="0" borderId="85" xfId="6" applyFont="1" applyBorder="1" applyAlignment="1" applyProtection="1">
      <alignment horizontal="center"/>
    </xf>
    <xf numFmtId="0" fontId="10" fillId="0" borderId="91" xfId="6" applyFont="1" applyFill="1" applyBorder="1" applyAlignment="1" applyProtection="1">
      <alignment horizontal="center"/>
    </xf>
    <xf numFmtId="0" fontId="8" fillId="0" borderId="83" xfId="0" applyFont="1" applyBorder="1" applyProtection="1"/>
    <xf numFmtId="0" fontId="10" fillId="0" borderId="1" xfId="0" applyFont="1" applyBorder="1" applyAlignment="1" applyProtection="1">
      <alignment horizontal="center" wrapText="1"/>
    </xf>
    <xf numFmtId="0" fontId="10" fillId="0" borderId="27" xfId="0" applyFont="1" applyBorder="1" applyAlignment="1" applyProtection="1">
      <alignment horizontal="center" wrapText="1"/>
    </xf>
    <xf numFmtId="0" fontId="8" fillId="0" borderId="66" xfId="6" applyFont="1" applyBorder="1" applyAlignment="1" applyProtection="1">
      <alignment vertical="center"/>
    </xf>
    <xf numFmtId="0" fontId="8" fillId="0" borderId="98" xfId="0" applyFont="1" applyBorder="1" applyAlignment="1" applyProtection="1">
      <alignment vertical="center"/>
    </xf>
    <xf numFmtId="0" fontId="8" fillId="0" borderId="68" xfId="0" applyFont="1" applyBorder="1" applyAlignment="1" applyProtection="1">
      <alignment vertical="center"/>
    </xf>
    <xf numFmtId="14" fontId="9" fillId="0" borderId="99" xfId="6" applyNumberFormat="1" applyFont="1" applyBorder="1" applyAlignment="1" applyProtection="1">
      <alignment horizontal="left" vertical="center"/>
    </xf>
    <xf numFmtId="0" fontId="8" fillId="0" borderId="100" xfId="0" applyFont="1" applyBorder="1" applyAlignment="1" applyProtection="1">
      <alignment vertical="center"/>
    </xf>
    <xf numFmtId="0" fontId="8" fillId="0" borderId="77" xfId="0" applyFont="1" applyBorder="1" applyAlignment="1" applyProtection="1">
      <alignment vertical="center"/>
    </xf>
    <xf numFmtId="0" fontId="27" fillId="0" borderId="0" xfId="0" applyFont="1" applyAlignment="1" applyProtection="1">
      <alignment vertical="center"/>
    </xf>
    <xf numFmtId="0" fontId="8" fillId="0" borderId="0" xfId="0" quotePrefix="1" applyFont="1" applyAlignment="1" applyProtection="1">
      <alignment vertical="center"/>
    </xf>
    <xf numFmtId="0" fontId="28" fillId="0" borderId="0" xfId="0" applyFont="1" applyFill="1" applyBorder="1" applyAlignment="1" applyProtection="1">
      <alignment vertical="center" wrapText="1"/>
    </xf>
    <xf numFmtId="0" fontId="28" fillId="0" borderId="16" xfId="0" applyFont="1" applyFill="1" applyBorder="1" applyAlignment="1" applyProtection="1">
      <alignment horizontal="left" vertical="center" wrapText="1"/>
    </xf>
    <xf numFmtId="0" fontId="10" fillId="0" borderId="10" xfId="0" applyFont="1" applyFill="1" applyBorder="1" applyAlignment="1" applyProtection="1">
      <alignment horizontal="center" vertical="center" wrapText="1"/>
    </xf>
    <xf numFmtId="0" fontId="10" fillId="0" borderId="62" xfId="0" applyFont="1" applyFill="1" applyBorder="1" applyAlignment="1" applyProtection="1">
      <alignment horizontal="center" vertical="center" wrapText="1"/>
    </xf>
    <xf numFmtId="0" fontId="28" fillId="0" borderId="0" xfId="0" applyFont="1" applyFill="1" applyBorder="1" applyAlignment="1" applyProtection="1">
      <alignment horizontal="left" vertical="center" wrapText="1"/>
    </xf>
    <xf numFmtId="0" fontId="8" fillId="0" borderId="47" xfId="0" applyFont="1" applyBorder="1" applyAlignment="1" applyProtection="1">
      <alignment vertical="center"/>
    </xf>
    <xf numFmtId="20" fontId="8" fillId="14" borderId="27" xfId="0" applyNumberFormat="1" applyFont="1" applyFill="1" applyBorder="1" applyAlignment="1" applyProtection="1">
      <alignment vertical="center"/>
      <protection locked="0"/>
    </xf>
    <xf numFmtId="0" fontId="8" fillId="0" borderId="83" xfId="0" applyFont="1" applyBorder="1" applyAlignment="1" applyProtection="1">
      <alignment vertical="center"/>
    </xf>
    <xf numFmtId="0" fontId="8" fillId="14" borderId="87" xfId="0" applyFont="1" applyFill="1" applyBorder="1" applyAlignment="1" applyProtection="1">
      <alignment vertical="center"/>
      <protection locked="0"/>
    </xf>
    <xf numFmtId="0" fontId="28" fillId="0" borderId="41" xfId="0" applyFont="1" applyBorder="1" applyAlignment="1" applyProtection="1">
      <alignment vertical="center"/>
    </xf>
    <xf numFmtId="0" fontId="28" fillId="0" borderId="42" xfId="0" applyFont="1" applyBorder="1" applyAlignment="1" applyProtection="1">
      <alignment vertical="center" wrapText="1"/>
    </xf>
    <xf numFmtId="0" fontId="28" fillId="0" borderId="43" xfId="0" applyFont="1" applyBorder="1" applyAlignment="1" applyProtection="1">
      <alignment vertical="center" wrapText="1"/>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8" fillId="0" borderId="47" xfId="0" applyFont="1" applyBorder="1" applyAlignment="1" applyProtection="1">
      <alignment horizontal="left" vertical="center"/>
    </xf>
    <xf numFmtId="166" fontId="8" fillId="14" borderId="12" xfId="0" applyNumberFormat="1" applyFont="1" applyFill="1" applyBorder="1" applyAlignment="1" applyProtection="1">
      <alignment vertical="center"/>
      <protection locked="0"/>
    </xf>
    <xf numFmtId="166" fontId="8" fillId="14" borderId="1" xfId="0" applyNumberFormat="1" applyFont="1" applyFill="1" applyBorder="1" applyAlignment="1" applyProtection="1">
      <alignment vertical="center"/>
      <protection locked="0"/>
    </xf>
    <xf numFmtId="0" fontId="8" fillId="14" borderId="1" xfId="0" applyFont="1" applyFill="1" applyBorder="1" applyAlignment="1" applyProtection="1">
      <alignment vertical="center"/>
      <protection locked="0"/>
    </xf>
    <xf numFmtId="0" fontId="8" fillId="14" borderId="27" xfId="0" applyFont="1" applyFill="1" applyBorder="1" applyAlignment="1" applyProtection="1">
      <alignment vertical="center"/>
      <protection locked="0"/>
    </xf>
    <xf numFmtId="0" fontId="8" fillId="0" borderId="21" xfId="0" applyFont="1" applyBorder="1" applyAlignment="1" applyProtection="1">
      <alignment horizontal="left" vertical="center"/>
    </xf>
    <xf numFmtId="0" fontId="8" fillId="0" borderId="22" xfId="0" applyFont="1" applyFill="1" applyBorder="1" applyAlignment="1" applyProtection="1">
      <alignment vertical="center"/>
    </xf>
    <xf numFmtId="0" fontId="28" fillId="0" borderId="22" xfId="0" applyFont="1" applyFill="1" applyBorder="1" applyAlignment="1" applyProtection="1">
      <alignment horizontal="left" vertical="center" wrapText="1"/>
    </xf>
    <xf numFmtId="0" fontId="8" fillId="0" borderId="0" xfId="0" applyFont="1" applyFill="1" applyAlignment="1" applyProtection="1">
      <alignment vertical="center"/>
    </xf>
    <xf numFmtId="0" fontId="11" fillId="15" borderId="1" xfId="0" applyFont="1" applyFill="1" applyBorder="1" applyAlignment="1" applyProtection="1">
      <alignment horizontal="center" vertical="center"/>
    </xf>
    <xf numFmtId="0" fontId="10" fillId="0" borderId="0" xfId="0" applyFont="1" applyBorder="1" applyAlignment="1" applyProtection="1">
      <alignment vertical="center"/>
    </xf>
    <xf numFmtId="0" fontId="28" fillId="0" borderId="0" xfId="0" applyFont="1" applyBorder="1" applyAlignment="1" applyProtection="1">
      <alignment horizontal="left" vertical="center" wrapText="1"/>
    </xf>
    <xf numFmtId="0" fontId="8" fillId="0" borderId="16" xfId="0" applyFont="1" applyBorder="1" applyAlignment="1" applyProtection="1">
      <alignment vertical="center" wrapText="1"/>
    </xf>
    <xf numFmtId="0" fontId="8" fillId="0" borderId="0" xfId="0" applyFont="1" applyBorder="1" applyAlignment="1" applyProtection="1">
      <alignment vertical="center" wrapText="1"/>
    </xf>
    <xf numFmtId="0" fontId="8" fillId="0" borderId="0" xfId="0" applyFont="1" applyBorder="1" applyAlignment="1" applyProtection="1">
      <alignment horizontal="left" vertical="center" wrapText="1"/>
    </xf>
    <xf numFmtId="0" fontId="28" fillId="0" borderId="16" xfId="0" applyFont="1" applyBorder="1" applyAlignment="1" applyProtection="1">
      <alignment vertical="center" wrapText="1"/>
    </xf>
    <xf numFmtId="0" fontId="28" fillId="0" borderId="0" xfId="0" applyFont="1" applyBorder="1" applyAlignment="1" applyProtection="1">
      <alignment vertical="center" wrapText="1"/>
    </xf>
    <xf numFmtId="0" fontId="8" fillId="5" borderId="0" xfId="0" applyFont="1" applyFill="1" applyAlignment="1" applyProtection="1">
      <alignment vertical="center" wrapText="1"/>
    </xf>
    <xf numFmtId="0" fontId="8" fillId="0" borderId="50" xfId="0" applyFont="1" applyBorder="1" applyAlignment="1" applyProtection="1">
      <alignment vertical="center"/>
    </xf>
    <xf numFmtId="0" fontId="8" fillId="0" borderId="49"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Fill="1" applyBorder="1" applyAlignment="1" applyProtection="1">
      <alignment horizontal="center" vertical="center"/>
    </xf>
    <xf numFmtId="0" fontId="11" fillId="15" borderId="12" xfId="0" applyFont="1" applyFill="1" applyBorder="1" applyAlignment="1" applyProtection="1">
      <alignment horizontal="center" vertical="center"/>
    </xf>
    <xf numFmtId="0" fontId="28" fillId="0" borderId="16" xfId="0" applyFont="1" applyBorder="1" applyAlignment="1" applyProtection="1">
      <alignment vertical="center"/>
    </xf>
    <xf numFmtId="0" fontId="28" fillId="0" borderId="0" xfId="0" applyFont="1" applyBorder="1" applyAlignment="1" applyProtection="1">
      <alignment vertical="center"/>
    </xf>
    <xf numFmtId="164" fontId="8" fillId="14" borderId="1" xfId="0" applyNumberFormat="1" applyFont="1" applyFill="1" applyBorder="1" applyAlignment="1" applyProtection="1">
      <alignment horizontal="center" vertical="center"/>
      <protection locked="0"/>
    </xf>
    <xf numFmtId="0" fontId="8" fillId="0" borderId="54" xfId="0" applyFont="1" applyBorder="1" applyAlignment="1" applyProtection="1">
      <alignment vertical="center"/>
    </xf>
    <xf numFmtId="0" fontId="8" fillId="0" borderId="55" xfId="0" applyFont="1" applyBorder="1" applyAlignment="1" applyProtection="1">
      <alignment vertical="center"/>
    </xf>
    <xf numFmtId="164" fontId="11" fillId="15" borderId="1" xfId="0" applyNumberFormat="1" applyFont="1" applyFill="1" applyBorder="1" applyAlignment="1" applyProtection="1">
      <alignment horizontal="center" vertical="center"/>
    </xf>
    <xf numFmtId="164" fontId="8" fillId="0" borderId="0" xfId="0" applyNumberFormat="1" applyFont="1" applyBorder="1" applyAlignment="1" applyProtection="1">
      <alignment horizontal="center" vertical="center"/>
    </xf>
    <xf numFmtId="0" fontId="8" fillId="0" borderId="50" xfId="0" applyFont="1" applyFill="1" applyBorder="1" applyAlignment="1" applyProtection="1">
      <alignment vertical="center"/>
    </xf>
    <xf numFmtId="164" fontId="38" fillId="15" borderId="1" xfId="0" applyNumberFormat="1" applyFont="1" applyFill="1" applyBorder="1" applyAlignment="1" applyProtection="1">
      <alignment horizontal="center" vertical="center"/>
    </xf>
    <xf numFmtId="0" fontId="8" fillId="0" borderId="49" xfId="0" applyFont="1" applyFill="1" applyBorder="1" applyAlignment="1" applyProtection="1">
      <alignment vertical="center"/>
    </xf>
    <xf numFmtId="164" fontId="10" fillId="0" borderId="0" xfId="0" applyNumberFormat="1" applyFont="1" applyFill="1" applyBorder="1" applyAlignment="1" applyProtection="1">
      <alignment horizontal="center" vertical="center"/>
    </xf>
    <xf numFmtId="0" fontId="28" fillId="0" borderId="20" xfId="0" applyFont="1" applyBorder="1" applyAlignment="1" applyProtection="1">
      <alignment vertical="center" wrapText="1"/>
    </xf>
    <xf numFmtId="0" fontId="8" fillId="0" borderId="17" xfId="0" applyFont="1" applyFill="1" applyBorder="1" applyAlignment="1" applyProtection="1">
      <alignment horizontal="left" vertical="center"/>
    </xf>
    <xf numFmtId="0" fontId="8" fillId="0" borderId="47" xfId="6" applyFont="1" applyFill="1" applyBorder="1" applyAlignment="1" applyProtection="1">
      <alignment vertical="center"/>
    </xf>
    <xf numFmtId="0" fontId="8" fillId="0" borderId="18" xfId="0" applyFont="1" applyFill="1" applyBorder="1" applyAlignment="1" applyProtection="1">
      <alignment vertical="center"/>
    </xf>
    <xf numFmtId="0" fontId="8" fillId="0" borderId="20" xfId="0" applyFont="1" applyFill="1" applyBorder="1" applyAlignment="1" applyProtection="1">
      <alignment horizontal="center" vertical="center"/>
    </xf>
    <xf numFmtId="2" fontId="11" fillId="15" borderId="1" xfId="0" applyNumberFormat="1" applyFont="1" applyFill="1" applyBorder="1" applyAlignment="1" applyProtection="1">
      <alignment horizontal="center" vertical="center"/>
    </xf>
    <xf numFmtId="0" fontId="8" fillId="0" borderId="0" xfId="0" applyFont="1" applyAlignment="1" applyProtection="1">
      <alignment horizontal="center" vertical="center"/>
    </xf>
    <xf numFmtId="0" fontId="8" fillId="0" borderId="42" xfId="0" applyFont="1" applyBorder="1" applyAlignment="1" applyProtection="1">
      <alignment vertical="center"/>
    </xf>
    <xf numFmtId="0" fontId="8" fillId="0" borderId="43" xfId="0" applyFont="1" applyBorder="1" applyAlignment="1" applyProtection="1">
      <alignment vertical="center"/>
    </xf>
    <xf numFmtId="0" fontId="8" fillId="0" borderId="89"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164" fontId="11" fillId="15" borderId="12" xfId="0" applyNumberFormat="1" applyFont="1" applyFill="1" applyBorder="1" applyAlignment="1" applyProtection="1">
      <alignment horizontal="center" vertical="center"/>
    </xf>
    <xf numFmtId="164" fontId="38" fillId="15" borderId="12" xfId="0" applyNumberFormat="1" applyFont="1" applyFill="1" applyBorder="1" applyAlignment="1" applyProtection="1">
      <alignment horizontal="center" vertical="center"/>
    </xf>
    <xf numFmtId="0" fontId="8" fillId="0" borderId="46"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21" xfId="0" applyFont="1" applyFill="1" applyBorder="1" applyAlignment="1" applyProtection="1">
      <alignment horizontal="left" vertical="center"/>
    </xf>
    <xf numFmtId="0" fontId="41" fillId="0" borderId="17" xfId="0" applyFont="1" applyFill="1" applyBorder="1" applyAlignment="1" applyProtection="1">
      <alignment horizontal="left" vertical="center"/>
    </xf>
    <xf numFmtId="0" fontId="28" fillId="0" borderId="18" xfId="0" applyFont="1" applyFill="1" applyBorder="1" applyAlignment="1" applyProtection="1">
      <alignment horizontal="left" vertical="center" wrapText="1"/>
    </xf>
    <xf numFmtId="0" fontId="28" fillId="0" borderId="20" xfId="0" applyFont="1" applyBorder="1" applyAlignment="1" applyProtection="1">
      <alignment horizontal="left" vertical="center" wrapText="1"/>
    </xf>
    <xf numFmtId="0" fontId="10" fillId="0" borderId="62" xfId="0" applyFont="1" applyBorder="1" applyAlignment="1" applyProtection="1">
      <alignment horizontal="center" vertical="center"/>
    </xf>
    <xf numFmtId="0" fontId="11" fillId="15" borderId="27" xfId="0" applyFont="1" applyFill="1" applyBorder="1" applyAlignment="1" applyProtection="1">
      <alignment horizontal="center" vertical="center"/>
    </xf>
    <xf numFmtId="2" fontId="11" fillId="15" borderId="27" xfId="0" applyNumberFormat="1" applyFont="1" applyFill="1" applyBorder="1" applyAlignment="1" applyProtection="1">
      <alignment horizontal="center" vertical="center"/>
    </xf>
    <xf numFmtId="164" fontId="11" fillId="15" borderId="27" xfId="0" applyNumberFormat="1" applyFont="1" applyFill="1" applyBorder="1" applyAlignment="1" applyProtection="1">
      <alignment horizontal="center" vertical="center"/>
    </xf>
    <xf numFmtId="164" fontId="38" fillId="15" borderId="27" xfId="0" applyNumberFormat="1" applyFont="1" applyFill="1" applyBorder="1" applyAlignment="1" applyProtection="1">
      <alignment horizontal="center" vertical="center"/>
    </xf>
    <xf numFmtId="0" fontId="8" fillId="0" borderId="102" xfId="0" applyFont="1" applyFill="1" applyBorder="1" applyAlignment="1" applyProtection="1">
      <alignment vertical="center"/>
    </xf>
    <xf numFmtId="0" fontId="8" fillId="0" borderId="103" xfId="0" applyFont="1" applyFill="1" applyBorder="1" applyAlignment="1" applyProtection="1">
      <alignment horizontal="center" vertical="center"/>
    </xf>
    <xf numFmtId="164" fontId="38" fillId="15" borderId="87" xfId="0" applyNumberFormat="1"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164" fontId="38" fillId="15" borderId="34" xfId="0" applyNumberFormat="1" applyFont="1" applyFill="1" applyBorder="1" applyAlignment="1" applyProtection="1">
      <alignment horizontal="center" vertical="center"/>
    </xf>
    <xf numFmtId="0" fontId="8" fillId="0" borderId="104" xfId="0" applyFont="1" applyFill="1" applyBorder="1" applyAlignment="1" applyProtection="1">
      <alignment vertical="center"/>
    </xf>
    <xf numFmtId="164" fontId="10" fillId="0" borderId="22" xfId="0" applyNumberFormat="1" applyFont="1" applyFill="1" applyBorder="1" applyAlignment="1" applyProtection="1">
      <alignment horizontal="center" vertical="center"/>
    </xf>
    <xf numFmtId="164" fontId="38" fillId="15" borderId="26" xfId="0" applyNumberFormat="1" applyFont="1" applyFill="1" applyBorder="1" applyAlignment="1" applyProtection="1">
      <alignment horizontal="center" vertical="center"/>
    </xf>
    <xf numFmtId="0" fontId="11" fillId="15" borderId="34" xfId="0" applyFont="1" applyFill="1" applyBorder="1" applyAlignment="1" applyProtection="1">
      <alignment horizontal="center" vertical="center"/>
    </xf>
    <xf numFmtId="0" fontId="11" fillId="15" borderId="87" xfId="0" applyFont="1" applyFill="1" applyBorder="1" applyAlignment="1" applyProtection="1">
      <alignment horizontal="center" vertical="center"/>
    </xf>
    <xf numFmtId="0" fontId="11" fillId="15" borderId="26" xfId="0" applyFont="1" applyFill="1" applyBorder="1" applyAlignment="1" applyProtection="1">
      <alignment horizontal="center" vertical="center"/>
    </xf>
    <xf numFmtId="0" fontId="8" fillId="0" borderId="46" xfId="0" applyFont="1" applyBorder="1" applyAlignment="1" applyProtection="1">
      <alignment vertical="center"/>
    </xf>
    <xf numFmtId="0" fontId="8" fillId="0" borderId="103" xfId="0" applyFont="1" applyBorder="1" applyAlignment="1" applyProtection="1">
      <alignment vertical="center"/>
    </xf>
    <xf numFmtId="0" fontId="10" fillId="0" borderId="0" xfId="0" applyFont="1" applyBorder="1" applyAlignment="1" applyProtection="1">
      <alignment vertical="center" wrapText="1"/>
    </xf>
    <xf numFmtId="0" fontId="10" fillId="0" borderId="27" xfId="0" applyFont="1" applyBorder="1" applyAlignment="1" applyProtection="1">
      <alignment horizontal="center" vertical="center"/>
    </xf>
    <xf numFmtId="0" fontId="42" fillId="0" borderId="0" xfId="0" applyFont="1" applyBorder="1" applyAlignment="1" applyProtection="1">
      <alignment horizontal="left" vertical="center" wrapText="1"/>
    </xf>
    <xf numFmtId="0" fontId="8" fillId="0" borderId="94" xfId="0" applyFont="1" applyBorder="1" applyAlignment="1" applyProtection="1">
      <alignment vertical="center"/>
    </xf>
    <xf numFmtId="0" fontId="10" fillId="0" borderId="10" xfId="0" applyFont="1" applyBorder="1" applyAlignment="1" applyProtection="1">
      <alignment horizontal="center" vertical="center" wrapText="1"/>
    </xf>
    <xf numFmtId="0" fontId="8" fillId="14" borderId="12" xfId="0" applyFont="1" applyFill="1" applyBorder="1" applyAlignment="1" applyProtection="1">
      <alignment horizontal="left" vertical="center" wrapText="1"/>
      <protection locked="0"/>
    </xf>
    <xf numFmtId="0" fontId="8" fillId="0" borderId="46" xfId="0" applyFont="1" applyBorder="1" applyAlignment="1" applyProtection="1">
      <alignment horizontal="left" vertical="center" wrapText="1"/>
    </xf>
    <xf numFmtId="0" fontId="8" fillId="0" borderId="47" xfId="0" applyFont="1" applyBorder="1" applyAlignment="1" applyProtection="1">
      <alignment horizontal="left" vertical="center" wrapText="1"/>
    </xf>
    <xf numFmtId="14" fontId="8" fillId="14" borderId="12" xfId="0" applyNumberFormat="1" applyFont="1" applyFill="1" applyBorder="1" applyAlignment="1" applyProtection="1">
      <alignment horizontal="center"/>
      <protection locked="0"/>
    </xf>
    <xf numFmtId="0" fontId="10" fillId="0" borderId="0" xfId="0" applyFont="1" applyBorder="1" applyAlignment="1" applyProtection="1">
      <alignment horizontal="center" wrapText="1"/>
    </xf>
    <xf numFmtId="0" fontId="8" fillId="0" borderId="17" xfId="0" applyFont="1" applyBorder="1" applyAlignment="1" applyProtection="1">
      <alignment wrapText="1"/>
    </xf>
    <xf numFmtId="0" fontId="10" fillId="0" borderId="18" xfId="0" applyFont="1" applyBorder="1" applyAlignment="1" applyProtection="1">
      <alignment horizontal="center"/>
    </xf>
    <xf numFmtId="0" fontId="9" fillId="0" borderId="100" xfId="6" applyFont="1" applyBorder="1" applyAlignment="1" applyProtection="1">
      <alignment vertical="center"/>
    </xf>
    <xf numFmtId="0" fontId="9" fillId="0" borderId="77" xfId="6" applyFont="1" applyBorder="1" applyAlignment="1" applyProtection="1">
      <alignment vertical="center"/>
    </xf>
    <xf numFmtId="0" fontId="8" fillId="0" borderId="0" xfId="0" quotePrefix="1" applyFont="1" applyFill="1" applyBorder="1" applyAlignment="1" applyProtection="1">
      <alignment vertical="center"/>
    </xf>
    <xf numFmtId="0" fontId="8" fillId="0" borderId="0" xfId="0" quotePrefix="1" applyFont="1" applyFill="1" applyAlignment="1" applyProtection="1">
      <alignment vertical="center"/>
    </xf>
    <xf numFmtId="0" fontId="10" fillId="0" borderId="24" xfId="0" applyFont="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8" fillId="0" borderId="35" xfId="0" applyFont="1" applyBorder="1" applyAlignment="1" applyProtection="1">
      <alignment vertical="center"/>
    </xf>
    <xf numFmtId="165" fontId="8" fillId="14" borderId="1" xfId="0" applyNumberFormat="1" applyFont="1" applyFill="1" applyBorder="1" applyAlignment="1" applyProtection="1">
      <alignment horizontal="center" vertical="center"/>
      <protection locked="0"/>
    </xf>
    <xf numFmtId="165" fontId="11" fillId="15" borderId="1" xfId="0" applyNumberFormat="1" applyFont="1" applyFill="1" applyBorder="1" applyAlignment="1" applyProtection="1">
      <alignment horizontal="center" vertical="center"/>
    </xf>
    <xf numFmtId="166" fontId="8" fillId="14" borderId="1" xfId="0" applyNumberFormat="1" applyFont="1" applyFill="1" applyBorder="1" applyAlignment="1" applyProtection="1">
      <alignment horizontal="center" vertical="center"/>
      <protection locked="0"/>
    </xf>
    <xf numFmtId="166" fontId="11" fillId="15" borderId="1" xfId="0" applyNumberFormat="1" applyFont="1" applyFill="1" applyBorder="1" applyAlignment="1" applyProtection="1">
      <alignment horizontal="center" vertical="center"/>
    </xf>
    <xf numFmtId="166" fontId="8" fillId="14" borderId="27" xfId="0" applyNumberFormat="1" applyFont="1" applyFill="1" applyBorder="1" applyAlignment="1" applyProtection="1">
      <alignment horizontal="center" vertical="center"/>
      <protection locked="0"/>
    </xf>
    <xf numFmtId="166" fontId="8" fillId="14" borderId="11" xfId="0" applyNumberFormat="1" applyFont="1" applyFill="1" applyBorder="1" applyAlignment="1" applyProtection="1">
      <alignment horizontal="center" vertical="center"/>
      <protection locked="0"/>
    </xf>
    <xf numFmtId="166" fontId="11" fillId="15" borderId="27" xfId="0" applyNumberFormat="1" applyFont="1" applyFill="1" applyBorder="1" applyAlignment="1" applyProtection="1">
      <alignment horizontal="center" vertical="center"/>
    </xf>
    <xf numFmtId="166" fontId="8" fillId="14" borderId="12" xfId="0" applyNumberFormat="1" applyFont="1" applyFill="1" applyBorder="1" applyAlignment="1" applyProtection="1">
      <alignment horizontal="center" vertical="center"/>
      <protection locked="0"/>
    </xf>
    <xf numFmtId="0" fontId="8" fillId="0" borderId="38" xfId="0" applyFont="1" applyBorder="1" applyAlignment="1" applyProtection="1">
      <alignment vertical="center"/>
    </xf>
    <xf numFmtId="166" fontId="8" fillId="14" borderId="9" xfId="0" applyNumberFormat="1" applyFont="1" applyFill="1" applyBorder="1" applyAlignment="1" applyProtection="1">
      <alignment horizontal="center" vertical="center"/>
      <protection locked="0"/>
    </xf>
    <xf numFmtId="166" fontId="11" fillId="15" borderId="9" xfId="0" applyNumberFormat="1" applyFont="1" applyFill="1" applyBorder="1" applyAlignment="1" applyProtection="1">
      <alignment horizontal="center" vertical="center"/>
    </xf>
    <xf numFmtId="166" fontId="8" fillId="14" borderId="2" xfId="0" applyNumberFormat="1" applyFont="1" applyFill="1" applyBorder="1" applyAlignment="1" applyProtection="1">
      <alignment horizontal="center" vertical="center"/>
      <protection locked="0"/>
    </xf>
    <xf numFmtId="166" fontId="8" fillId="14" borderId="61" xfId="0" applyNumberFormat="1" applyFont="1" applyFill="1" applyBorder="1" applyAlignment="1" applyProtection="1">
      <alignment horizontal="center" vertical="center"/>
      <protection locked="0"/>
    </xf>
    <xf numFmtId="0" fontId="17" fillId="0" borderId="22" xfId="0" applyFont="1" applyBorder="1" applyAlignment="1" applyProtection="1">
      <alignment vertical="center"/>
    </xf>
    <xf numFmtId="2" fontId="11" fillId="15" borderId="28" xfId="0" applyNumberFormat="1" applyFont="1" applyFill="1" applyBorder="1" applyAlignment="1" applyProtection="1">
      <alignment horizontal="center" vertical="center"/>
    </xf>
    <xf numFmtId="0" fontId="8" fillId="0" borderId="23" xfId="0" applyFont="1" applyBorder="1" applyAlignment="1" applyProtection="1">
      <alignment horizontal="center" vertical="center"/>
    </xf>
    <xf numFmtId="0" fontId="11" fillId="15" borderId="28" xfId="0" applyFont="1" applyFill="1" applyBorder="1" applyAlignment="1" applyProtection="1">
      <alignment horizontal="center" vertical="center"/>
    </xf>
    <xf numFmtId="0" fontId="11" fillId="15" borderId="23" xfId="0" applyFont="1" applyFill="1" applyBorder="1" applyAlignment="1" applyProtection="1">
      <alignment horizontal="center" vertical="center"/>
    </xf>
    <xf numFmtId="166" fontId="8" fillId="0" borderId="0" xfId="0" applyNumberFormat="1" applyFont="1" applyBorder="1" applyAlignment="1" applyProtection="1">
      <alignment vertical="center"/>
    </xf>
    <xf numFmtId="166" fontId="8" fillId="0" borderId="22" xfId="0" applyNumberFormat="1" applyFont="1" applyFill="1" applyBorder="1" applyAlignment="1" applyProtection="1">
      <alignment vertical="center" wrapText="1"/>
    </xf>
    <xf numFmtId="0" fontId="16" fillId="0" borderId="0" xfId="0" applyFont="1" applyBorder="1" applyAlignment="1" applyProtection="1">
      <alignment vertical="center"/>
    </xf>
    <xf numFmtId="0" fontId="8" fillId="0" borderId="0" xfId="0" applyFont="1" applyFill="1" applyBorder="1" applyAlignment="1" applyProtection="1">
      <alignment vertical="center" wrapText="1"/>
    </xf>
    <xf numFmtId="0" fontId="8" fillId="14" borderId="1" xfId="4" applyFont="1" applyFill="1" applyBorder="1" applyAlignment="1" applyProtection="1">
      <alignment horizontal="center" vertical="center"/>
      <protection locked="0"/>
    </xf>
    <xf numFmtId="0" fontId="17" fillId="0" borderId="16" xfId="0" applyFont="1" applyBorder="1" applyAlignment="1" applyProtection="1">
      <alignment vertical="center"/>
    </xf>
    <xf numFmtId="164" fontId="17" fillId="14" borderId="1" xfId="0" applyNumberFormat="1" applyFont="1" applyFill="1" applyBorder="1" applyAlignment="1" applyProtection="1">
      <alignment horizontal="center" vertical="center"/>
      <protection locked="0"/>
    </xf>
    <xf numFmtId="2" fontId="11" fillId="14" borderId="1" xfId="0" applyNumberFormat="1" applyFont="1" applyFill="1" applyBorder="1" applyAlignment="1" applyProtection="1">
      <alignment horizontal="center" vertical="center"/>
      <protection locked="0"/>
    </xf>
    <xf numFmtId="166" fontId="11" fillId="14" borderId="1" xfId="0" applyNumberFormat="1" applyFont="1" applyFill="1" applyBorder="1" applyAlignment="1" applyProtection="1">
      <alignment horizontal="center" vertical="center"/>
      <protection locked="0"/>
    </xf>
    <xf numFmtId="2" fontId="10" fillId="0" borderId="0" xfId="0" applyNumberFormat="1" applyFont="1" applyBorder="1" applyAlignment="1" applyProtection="1">
      <alignment vertical="center"/>
    </xf>
    <xf numFmtId="0" fontId="11" fillId="15" borderId="24" xfId="0" applyFont="1" applyFill="1" applyBorder="1" applyAlignment="1" applyProtection="1">
      <alignment horizontal="center" vertical="center"/>
    </xf>
    <xf numFmtId="0" fontId="8" fillId="14" borderId="34" xfId="0" applyFont="1" applyFill="1" applyBorder="1" applyAlignment="1" applyProtection="1">
      <alignment horizontal="center" vertical="center"/>
      <protection locked="0"/>
    </xf>
    <xf numFmtId="0" fontId="8" fillId="0" borderId="41" xfId="0" applyFont="1" applyFill="1" applyBorder="1" applyAlignment="1" applyProtection="1">
      <alignment horizontal="right" vertical="center"/>
    </xf>
    <xf numFmtId="0" fontId="8" fillId="0" borderId="42" xfId="0" applyFont="1" applyFill="1" applyBorder="1" applyAlignment="1" applyProtection="1">
      <alignment horizontal="right" vertical="center"/>
    </xf>
    <xf numFmtId="0" fontId="8" fillId="0" borderId="43"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10" fillId="0" borderId="31" xfId="0" applyFont="1" applyBorder="1" applyAlignment="1" applyProtection="1">
      <alignment horizontal="center" vertical="center" wrapText="1"/>
    </xf>
    <xf numFmtId="0" fontId="10" fillId="0" borderId="27" xfId="0" applyFont="1" applyFill="1" applyBorder="1" applyAlignment="1" applyProtection="1">
      <alignment horizontal="center" vertical="center" wrapText="1"/>
    </xf>
    <xf numFmtId="165" fontId="11" fillId="15" borderId="27" xfId="0" applyNumberFormat="1"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17" fillId="0" borderId="84" xfId="0" applyFont="1" applyBorder="1" applyAlignment="1" applyProtection="1">
      <alignment vertical="center"/>
    </xf>
    <xf numFmtId="0" fontId="10" fillId="0" borderId="32" xfId="0" applyFont="1" applyBorder="1" applyAlignment="1" applyProtection="1">
      <alignment horizontal="center" vertical="center" wrapText="1"/>
    </xf>
    <xf numFmtId="166" fontId="11" fillId="15" borderId="61" xfId="0" applyNumberFormat="1" applyFont="1" applyFill="1" applyBorder="1" applyAlignment="1" applyProtection="1">
      <alignment horizontal="center" vertical="center"/>
    </xf>
    <xf numFmtId="0" fontId="10" fillId="0" borderId="11" xfId="0" applyFont="1" applyBorder="1" applyAlignment="1" applyProtection="1">
      <alignment horizontal="center" vertical="center" wrapText="1"/>
    </xf>
    <xf numFmtId="0" fontId="17" fillId="0" borderId="115" xfId="0" applyFont="1" applyBorder="1" applyAlignment="1" applyProtection="1">
      <alignment vertical="center"/>
    </xf>
    <xf numFmtId="0" fontId="17" fillId="0" borderId="116" xfId="0" applyFont="1" applyBorder="1" applyAlignment="1" applyProtection="1">
      <alignment vertical="center"/>
    </xf>
    <xf numFmtId="0" fontId="10" fillId="0" borderId="24" xfId="0" applyFont="1" applyFill="1" applyBorder="1" applyAlignment="1" applyProtection="1">
      <alignment horizontal="center" vertical="center" wrapText="1"/>
    </xf>
    <xf numFmtId="165" fontId="8" fillId="14" borderId="24" xfId="0" applyNumberFormat="1" applyFont="1" applyFill="1" applyBorder="1" applyAlignment="1" applyProtection="1">
      <alignment horizontal="center" vertical="center"/>
      <protection locked="0"/>
    </xf>
    <xf numFmtId="165" fontId="8" fillId="14" borderId="25" xfId="0" applyNumberFormat="1" applyFont="1" applyFill="1" applyBorder="1" applyAlignment="1" applyProtection="1">
      <alignment horizontal="center" vertical="center"/>
      <protection locked="0"/>
    </xf>
    <xf numFmtId="165" fontId="8" fillId="14" borderId="34" xfId="0" applyNumberFormat="1" applyFont="1" applyFill="1" applyBorder="1" applyAlignment="1" applyProtection="1">
      <alignment horizontal="center" vertical="center"/>
      <protection locked="0"/>
    </xf>
    <xf numFmtId="165" fontId="11" fillId="15" borderId="26" xfId="0" applyNumberFormat="1" applyFont="1" applyFill="1" applyBorder="1" applyAlignment="1" applyProtection="1">
      <alignment horizontal="center" vertical="center"/>
    </xf>
    <xf numFmtId="166" fontId="8" fillId="0" borderId="0" xfId="0" applyNumberFormat="1" applyFont="1" applyFill="1" applyBorder="1" applyAlignment="1" applyProtection="1">
      <alignment vertical="center" wrapText="1"/>
    </xf>
    <xf numFmtId="0" fontId="8" fillId="0" borderId="64" xfId="0" applyFont="1" applyBorder="1" applyAlignment="1" applyProtection="1">
      <alignment vertical="center"/>
    </xf>
    <xf numFmtId="0" fontId="8" fillId="0" borderId="66" xfId="0" applyFont="1" applyBorder="1" applyAlignment="1" applyProtection="1">
      <alignment vertical="center"/>
    </xf>
    <xf numFmtId="0" fontId="10" fillId="0" borderId="48" xfId="0" applyFont="1" applyBorder="1" applyAlignment="1" applyProtection="1">
      <alignment vertical="center"/>
    </xf>
    <xf numFmtId="0" fontId="8" fillId="0" borderId="41" xfId="0" applyFont="1" applyBorder="1" applyAlignment="1" applyProtection="1">
      <alignment vertical="center"/>
    </xf>
    <xf numFmtId="0" fontId="24" fillId="0" borderId="0" xfId="7" applyFont="1" applyFill="1" applyBorder="1" applyAlignment="1" applyProtection="1">
      <alignment vertical="center" wrapText="1"/>
    </xf>
    <xf numFmtId="0" fontId="30" fillId="0" borderId="0" xfId="0" applyFont="1" applyFill="1" applyBorder="1" applyAlignment="1" applyProtection="1">
      <alignment vertical="center" wrapText="1"/>
    </xf>
    <xf numFmtId="166" fontId="8" fillId="14" borderId="14" xfId="0" applyNumberFormat="1" applyFont="1" applyFill="1" applyBorder="1" applyAlignment="1" applyProtection="1">
      <alignment horizontal="center" vertical="center"/>
      <protection locked="0"/>
    </xf>
    <xf numFmtId="166" fontId="11" fillId="15" borderId="12" xfId="0" applyNumberFormat="1" applyFont="1" applyFill="1" applyBorder="1" applyAlignment="1" applyProtection="1">
      <alignment horizontal="center" vertical="center"/>
    </xf>
    <xf numFmtId="165" fontId="11" fillId="15" borderId="12" xfId="0" applyNumberFormat="1" applyFont="1" applyFill="1" applyBorder="1" applyAlignment="1" applyProtection="1">
      <alignment horizontal="center" vertical="center"/>
    </xf>
    <xf numFmtId="0" fontId="8" fillId="0" borderId="48" xfId="0" applyFont="1" applyFill="1" applyBorder="1" applyAlignment="1" applyProtection="1">
      <alignment vertical="center"/>
    </xf>
    <xf numFmtId="0" fontId="8" fillId="0" borderId="110" xfId="0" applyFont="1" applyBorder="1" applyAlignment="1" applyProtection="1">
      <alignment vertical="center"/>
    </xf>
    <xf numFmtId="0" fontId="10" fillId="0" borderId="110" xfId="0" applyFont="1" applyBorder="1" applyAlignment="1" applyProtection="1">
      <alignment vertical="center"/>
    </xf>
    <xf numFmtId="0" fontId="8" fillId="0" borderId="110" xfId="0" applyFont="1" applyBorder="1" applyAlignment="1" applyProtection="1">
      <alignment vertical="center" wrapText="1"/>
    </xf>
    <xf numFmtId="0" fontId="17" fillId="0" borderId="110" xfId="0" applyFont="1" applyBorder="1" applyAlignment="1" applyProtection="1">
      <alignment vertical="center"/>
    </xf>
    <xf numFmtId="166" fontId="10" fillId="0" borderId="10" xfId="0" applyNumberFormat="1" applyFont="1" applyFill="1" applyBorder="1" applyAlignment="1" applyProtection="1">
      <alignment horizontal="center" vertical="center"/>
    </xf>
    <xf numFmtId="164" fontId="10" fillId="0" borderId="10" xfId="0" applyNumberFormat="1" applyFont="1" applyBorder="1" applyAlignment="1" applyProtection="1">
      <alignment horizontal="center" vertical="center"/>
    </xf>
    <xf numFmtId="164" fontId="8" fillId="0" borderId="117" xfId="0" applyNumberFormat="1" applyFont="1" applyBorder="1" applyAlignment="1" applyProtection="1">
      <alignment vertical="center"/>
    </xf>
    <xf numFmtId="2" fontId="10" fillId="0" borderId="0" xfId="0" applyNumberFormat="1" applyFont="1" applyFill="1" applyBorder="1" applyAlignment="1" applyProtection="1">
      <alignment vertical="center"/>
    </xf>
    <xf numFmtId="0" fontId="8" fillId="14" borderId="91" xfId="0" applyFont="1" applyFill="1" applyBorder="1" applyAlignment="1" applyProtection="1">
      <alignment vertical="center"/>
      <protection locked="0"/>
    </xf>
    <xf numFmtId="0" fontId="8" fillId="0" borderId="48" xfId="0" applyFont="1" applyBorder="1" applyAlignment="1" applyProtection="1">
      <alignment horizontal="left" vertical="center"/>
    </xf>
    <xf numFmtId="0" fontId="8" fillId="0" borderId="110" xfId="0" applyFont="1" applyBorder="1" applyAlignment="1" applyProtection="1">
      <alignment horizontal="left" vertical="center"/>
    </xf>
    <xf numFmtId="0" fontId="17" fillId="0" borderId="64" xfId="0" applyFont="1" applyBorder="1" applyAlignment="1" applyProtection="1">
      <alignment vertical="center"/>
    </xf>
    <xf numFmtId="2" fontId="38" fillId="15" borderId="34" xfId="0" applyNumberFormat="1" applyFont="1" applyFill="1" applyBorder="1" applyAlignment="1" applyProtection="1">
      <alignment horizontal="center" vertical="center"/>
    </xf>
    <xf numFmtId="0" fontId="11" fillId="15" borderId="114" xfId="0" applyFont="1" applyFill="1" applyBorder="1" applyAlignment="1" applyProtection="1">
      <alignment horizontal="center" vertical="center"/>
    </xf>
    <xf numFmtId="0" fontId="8" fillId="0" borderId="120" xfId="0" applyFont="1" applyFill="1" applyBorder="1" applyAlignment="1" applyProtection="1">
      <alignment vertical="center"/>
    </xf>
    <xf numFmtId="0" fontId="8" fillId="0" borderId="77" xfId="0" applyFont="1" applyFill="1" applyBorder="1" applyAlignment="1" applyProtection="1">
      <alignment vertical="center"/>
    </xf>
    <xf numFmtId="166" fontId="8" fillId="0" borderId="0" xfId="0" applyNumberFormat="1" applyFont="1" applyFill="1" applyBorder="1" applyAlignment="1" applyProtection="1">
      <alignment horizontal="left" vertical="center" wrapText="1"/>
    </xf>
    <xf numFmtId="0" fontId="10" fillId="0" borderId="111" xfId="0" applyFont="1" applyBorder="1" applyAlignment="1" applyProtection="1">
      <alignment vertical="center"/>
    </xf>
    <xf numFmtId="165" fontId="11" fillId="15" borderId="9" xfId="0" applyNumberFormat="1" applyFont="1" applyFill="1" applyBorder="1" applyAlignment="1" applyProtection="1">
      <alignment horizontal="center" vertical="center"/>
    </xf>
    <xf numFmtId="165" fontId="11" fillId="15" borderId="15" xfId="0" applyNumberFormat="1" applyFont="1" applyFill="1" applyBorder="1" applyAlignment="1" applyProtection="1">
      <alignment horizontal="center" vertical="center"/>
    </xf>
    <xf numFmtId="0" fontId="8" fillId="0" borderId="16" xfId="0" applyFont="1" applyFill="1" applyBorder="1" applyAlignment="1" applyProtection="1">
      <alignment vertical="center" wrapText="1"/>
    </xf>
    <xf numFmtId="165" fontId="8" fillId="14" borderId="75" xfId="0" applyNumberFormat="1" applyFont="1" applyFill="1" applyBorder="1" applyAlignment="1" applyProtection="1">
      <alignment horizontal="center" vertical="center"/>
      <protection locked="0"/>
    </xf>
    <xf numFmtId="165" fontId="8" fillId="14" borderId="63" xfId="0" applyNumberFormat="1" applyFont="1" applyFill="1" applyBorder="1" applyAlignment="1" applyProtection="1">
      <alignment horizontal="center" vertical="center"/>
      <protection locked="0"/>
    </xf>
    <xf numFmtId="164" fontId="8" fillId="14" borderId="12" xfId="0" applyNumberFormat="1" applyFont="1" applyFill="1" applyBorder="1" applyAlignment="1" applyProtection="1">
      <alignment horizontal="center" vertical="center"/>
      <protection locked="0"/>
    </xf>
    <xf numFmtId="0" fontId="8" fillId="0" borderId="112" xfId="0" applyFont="1" applyBorder="1" applyAlignment="1" applyProtection="1">
      <alignment vertical="center" wrapText="1"/>
    </xf>
    <xf numFmtId="166" fontId="8" fillId="14" borderId="7" xfId="0" applyNumberFormat="1" applyFont="1" applyFill="1" applyBorder="1" applyAlignment="1" applyProtection="1">
      <alignment horizontal="center" vertical="center"/>
      <protection locked="0"/>
    </xf>
    <xf numFmtId="0" fontId="8" fillId="14" borderId="14" xfId="0" applyFont="1" applyFill="1" applyBorder="1" applyAlignment="1" applyProtection="1">
      <alignment horizontal="center" vertical="center"/>
      <protection locked="0"/>
    </xf>
    <xf numFmtId="2" fontId="38" fillId="15" borderId="86" xfId="0" applyNumberFormat="1" applyFont="1" applyFill="1" applyBorder="1" applyAlignment="1" applyProtection="1">
      <alignment horizontal="center" vertical="center"/>
    </xf>
    <xf numFmtId="0" fontId="10" fillId="0" borderId="121" xfId="0" applyFont="1" applyBorder="1" applyAlignment="1" applyProtection="1">
      <alignment vertical="center" wrapText="1"/>
    </xf>
    <xf numFmtId="2" fontId="38" fillId="15" borderId="5" xfId="0" applyNumberFormat="1" applyFont="1" applyFill="1" applyBorder="1" applyAlignment="1" applyProtection="1">
      <alignment horizontal="center" vertical="center"/>
    </xf>
    <xf numFmtId="0" fontId="11" fillId="14" borderId="9" xfId="4" applyFont="1" applyFill="1" applyBorder="1" applyAlignment="1" applyProtection="1">
      <alignment horizontal="center" vertical="center"/>
      <protection locked="0"/>
    </xf>
    <xf numFmtId="2" fontId="38" fillId="15" borderId="9" xfId="0" applyNumberFormat="1" applyFont="1" applyFill="1" applyBorder="1" applyAlignment="1" applyProtection="1">
      <alignment horizontal="center" vertical="center"/>
    </xf>
    <xf numFmtId="0" fontId="8" fillId="0" borderId="98" xfId="0" applyFont="1" applyBorder="1" applyAlignment="1" applyProtection="1">
      <alignment vertical="center"/>
    </xf>
    <xf numFmtId="166" fontId="17" fillId="14" borderId="11" xfId="0" applyNumberFormat="1" applyFont="1" applyFill="1" applyBorder="1" applyAlignment="1" applyProtection="1">
      <alignment horizontal="center" vertical="center"/>
      <protection locked="0"/>
    </xf>
    <xf numFmtId="0" fontId="17" fillId="14" borderId="11" xfId="0" applyFont="1" applyFill="1" applyBorder="1" applyAlignment="1" applyProtection="1">
      <alignment horizontal="center" vertical="center"/>
      <protection locked="0"/>
    </xf>
    <xf numFmtId="0" fontId="24" fillId="0" borderId="20" xfId="7" applyFont="1" applyFill="1" applyBorder="1" applyAlignment="1" applyProtection="1">
      <alignment horizontal="center" vertical="center"/>
    </xf>
    <xf numFmtId="0" fontId="10" fillId="0" borderId="120" xfId="0" applyFont="1" applyBorder="1" applyAlignment="1" applyProtection="1">
      <alignment vertical="center" wrapText="1"/>
    </xf>
    <xf numFmtId="166" fontId="38" fillId="15" borderId="87" xfId="0" applyNumberFormat="1" applyFont="1" applyFill="1" applyBorder="1" applyAlignment="1" applyProtection="1">
      <alignment horizontal="center" vertical="center"/>
    </xf>
    <xf numFmtId="2" fontId="8" fillId="14" borderId="8" xfId="0" applyNumberFormat="1" applyFont="1" applyFill="1" applyBorder="1" applyAlignment="1" applyProtection="1">
      <alignment horizontal="center" vertical="center"/>
      <protection locked="0"/>
    </xf>
    <xf numFmtId="0" fontId="17" fillId="0" borderId="124" xfId="0" applyFont="1" applyFill="1" applyBorder="1" applyAlignment="1" applyProtection="1">
      <alignment vertical="center"/>
    </xf>
    <xf numFmtId="0" fontId="8" fillId="0" borderId="101" xfId="0" applyFont="1" applyFill="1" applyBorder="1" applyAlignment="1" applyProtection="1">
      <alignment vertical="center"/>
    </xf>
    <xf numFmtId="0" fontId="8" fillId="0" borderId="76" xfId="0" applyFont="1" applyFill="1" applyBorder="1" applyAlignment="1" applyProtection="1">
      <alignment vertical="center"/>
    </xf>
    <xf numFmtId="0" fontId="10" fillId="0" borderId="64" xfId="0" applyFont="1" applyFill="1" applyBorder="1" applyAlignment="1" applyProtection="1">
      <alignment vertical="center"/>
    </xf>
    <xf numFmtId="0" fontId="8" fillId="0" borderId="125" xfId="0" applyFont="1" applyFill="1" applyBorder="1" applyAlignment="1" applyProtection="1">
      <alignment horizontal="left" vertical="center"/>
    </xf>
    <xf numFmtId="0" fontId="8" fillId="0" borderId="126" xfId="0" applyFont="1" applyBorder="1" applyAlignment="1" applyProtection="1">
      <alignment vertical="center"/>
    </xf>
    <xf numFmtId="0" fontId="8" fillId="0" borderId="127" xfId="0" applyFont="1" applyBorder="1" applyAlignment="1" applyProtection="1">
      <alignment vertical="center"/>
    </xf>
    <xf numFmtId="0" fontId="8" fillId="0" borderId="50" xfId="0" applyFont="1" applyFill="1" applyBorder="1" applyAlignment="1" applyProtection="1">
      <alignment horizontal="left" vertical="center"/>
    </xf>
    <xf numFmtId="0" fontId="8" fillId="0" borderId="128" xfId="0" applyFont="1" applyBorder="1" applyAlignment="1" applyProtection="1">
      <alignment vertical="center"/>
    </xf>
    <xf numFmtId="0" fontId="8" fillId="0" borderId="102" xfId="0" applyFont="1" applyFill="1" applyBorder="1" applyAlignment="1" applyProtection="1">
      <alignment horizontal="left" vertical="center"/>
    </xf>
    <xf numFmtId="0" fontId="8" fillId="0" borderId="104" xfId="0" applyFont="1" applyBorder="1" applyAlignment="1" applyProtection="1">
      <alignment vertical="center"/>
    </xf>
    <xf numFmtId="0" fontId="8" fillId="0" borderId="129" xfId="0" applyFont="1" applyBorder="1" applyAlignment="1" applyProtection="1">
      <alignment vertical="center"/>
    </xf>
    <xf numFmtId="0" fontId="17" fillId="0" borderId="125" xfId="6" applyFont="1" applyFill="1" applyBorder="1" applyAlignment="1" applyProtection="1">
      <alignment vertical="center"/>
    </xf>
    <xf numFmtId="0" fontId="17" fillId="0" borderId="50" xfId="6" applyFont="1" applyFill="1" applyBorder="1" applyAlignment="1" applyProtection="1">
      <alignment vertical="center"/>
    </xf>
    <xf numFmtId="0" fontId="8" fillId="0" borderId="128" xfId="0" applyFont="1" applyFill="1" applyBorder="1" applyAlignment="1" applyProtection="1">
      <alignment vertical="center"/>
    </xf>
    <xf numFmtId="0" fontId="17" fillId="0" borderId="102" xfId="6" applyFont="1" applyFill="1" applyBorder="1" applyAlignment="1" applyProtection="1">
      <alignment vertical="center"/>
    </xf>
    <xf numFmtId="0" fontId="8" fillId="0" borderId="129" xfId="0" applyFont="1" applyFill="1" applyBorder="1" applyAlignment="1" applyProtection="1">
      <alignment vertical="center"/>
    </xf>
    <xf numFmtId="0" fontId="6" fillId="5" borderId="0" xfId="6" applyFill="1" applyProtection="1"/>
    <xf numFmtId="0" fontId="10" fillId="0" borderId="10" xfId="6" applyFont="1" applyBorder="1" applyAlignment="1" applyProtection="1">
      <alignment horizontal="center"/>
    </xf>
    <xf numFmtId="0" fontId="10" fillId="0" borderId="62" xfId="6" applyFont="1" applyBorder="1" applyAlignment="1" applyProtection="1">
      <alignment horizontal="center"/>
    </xf>
    <xf numFmtId="0" fontId="6" fillId="5" borderId="0" xfId="6" applyFont="1" applyFill="1"/>
    <xf numFmtId="0" fontId="6" fillId="5" borderId="0" xfId="6" applyNumberFormat="1" applyFont="1" applyFill="1"/>
    <xf numFmtId="14" fontId="6" fillId="5" borderId="0" xfId="6" applyNumberFormat="1" applyFont="1" applyFill="1"/>
    <xf numFmtId="0" fontId="32" fillId="0" borderId="69" xfId="6" applyFont="1" applyBorder="1" applyAlignment="1">
      <alignment horizontal="left"/>
    </xf>
    <xf numFmtId="14" fontId="6" fillId="0" borderId="69" xfId="6" applyNumberFormat="1" applyFont="1" applyBorder="1" applyAlignment="1">
      <alignment horizontal="left"/>
    </xf>
    <xf numFmtId="14" fontId="6" fillId="0" borderId="72" xfId="6" applyNumberFormat="1" applyFont="1" applyBorder="1" applyAlignment="1">
      <alignment horizontal="left"/>
    </xf>
    <xf numFmtId="0" fontId="6" fillId="0" borderId="48" xfId="6" applyFont="1" applyBorder="1"/>
    <xf numFmtId="0" fontId="6" fillId="0" borderId="48" xfId="6" applyNumberFormat="1" applyFont="1" applyBorder="1"/>
    <xf numFmtId="0" fontId="6" fillId="0" borderId="71" xfId="6" applyFont="1" applyBorder="1"/>
    <xf numFmtId="0" fontId="6" fillId="0" borderId="66" xfId="6" applyFont="1" applyBorder="1"/>
    <xf numFmtId="0" fontId="32" fillId="0" borderId="70" xfId="6" applyFont="1" applyBorder="1" applyAlignment="1">
      <alignment horizontal="left"/>
    </xf>
    <xf numFmtId="0" fontId="6" fillId="0" borderId="48" xfId="6" applyNumberFormat="1" applyFont="1" applyBorder="1" applyAlignment="1">
      <alignment horizontal="center" wrapText="1"/>
    </xf>
    <xf numFmtId="14" fontId="6" fillId="0" borderId="69" xfId="6" applyNumberFormat="1" applyFont="1" applyBorder="1" applyAlignment="1">
      <alignment horizontal="center" wrapText="1"/>
    </xf>
    <xf numFmtId="166" fontId="12" fillId="0" borderId="48" xfId="6" applyNumberFormat="1" applyFont="1" applyBorder="1" applyAlignment="1">
      <alignment horizontal="center" wrapText="1"/>
    </xf>
    <xf numFmtId="0" fontId="8" fillId="5" borderId="0" xfId="0" applyFont="1" applyFill="1"/>
    <xf numFmtId="0" fontId="8" fillId="0" borderId="9" xfId="0" applyFont="1" applyBorder="1" applyAlignment="1">
      <alignment horizontal="center"/>
    </xf>
    <xf numFmtId="0" fontId="8" fillId="0" borderId="13" xfId="0" applyFont="1" applyBorder="1" applyAlignment="1">
      <alignment horizontal="center"/>
    </xf>
    <xf numFmtId="0" fontId="8" fillId="0" borderId="10" xfId="0" applyFont="1" applyBorder="1" applyAlignment="1">
      <alignment horizontal="center"/>
    </xf>
    <xf numFmtId="14" fontId="9" fillId="0" borderId="69" xfId="6" applyNumberFormat="1" applyFont="1" applyBorder="1" applyAlignment="1">
      <alignment horizontal="left"/>
    </xf>
    <xf numFmtId="14" fontId="9" fillId="0" borderId="72" xfId="6" applyNumberFormat="1" applyFont="1" applyBorder="1" applyAlignment="1">
      <alignment horizontal="left"/>
    </xf>
    <xf numFmtId="0" fontId="8" fillId="0" borderId="48" xfId="6" applyFont="1" applyBorder="1"/>
    <xf numFmtId="0" fontId="8" fillId="0" borderId="48" xfId="6" applyNumberFormat="1" applyFont="1" applyBorder="1"/>
    <xf numFmtId="0" fontId="8" fillId="0" borderId="71" xfId="6" applyFont="1" applyBorder="1"/>
    <xf numFmtId="0" fontId="8" fillId="0" borderId="66" xfId="6" applyFont="1" applyBorder="1"/>
    <xf numFmtId="0" fontId="9" fillId="0" borderId="70" xfId="6" applyFont="1" applyBorder="1" applyAlignment="1"/>
    <xf numFmtId="0" fontId="9" fillId="0" borderId="0" xfId="6" applyFont="1" applyFill="1" applyBorder="1" applyAlignment="1"/>
    <xf numFmtId="0" fontId="24" fillId="0" borderId="16" xfId="7" applyFont="1" applyFill="1" applyBorder="1" applyAlignment="1">
      <alignment vertical="center"/>
    </xf>
    <xf numFmtId="0" fontId="24" fillId="0" borderId="0" xfId="7" applyFont="1" applyFill="1" applyBorder="1" applyAlignment="1">
      <alignment vertical="center"/>
    </xf>
    <xf numFmtId="0" fontId="8" fillId="0" borderId="16" xfId="0" applyFont="1" applyFill="1" applyBorder="1"/>
    <xf numFmtId="0" fontId="8" fillId="0" borderId="0" xfId="0" applyFont="1" applyAlignment="1">
      <alignment horizontal="center"/>
    </xf>
    <xf numFmtId="2" fontId="8" fillId="0" borderId="13" xfId="0" applyNumberFormat="1" applyFont="1" applyBorder="1" applyAlignment="1">
      <alignment horizontal="center"/>
    </xf>
    <xf numFmtId="2" fontId="8" fillId="0" borderId="10" xfId="0" applyNumberFormat="1" applyFont="1" applyBorder="1" applyAlignment="1">
      <alignment horizontal="center"/>
    </xf>
    <xf numFmtId="0" fontId="10" fillId="12" borderId="41" xfId="0" applyFont="1" applyFill="1" applyBorder="1" applyAlignment="1" applyProtection="1">
      <alignment vertical="center"/>
    </xf>
    <xf numFmtId="0" fontId="10" fillId="12" borderId="42" xfId="0" applyFont="1" applyFill="1" applyBorder="1" applyAlignment="1" applyProtection="1">
      <alignment vertical="center"/>
    </xf>
    <xf numFmtId="0" fontId="10" fillId="12" borderId="43" xfId="0" applyFont="1" applyFill="1" applyBorder="1" applyAlignment="1" applyProtection="1">
      <alignment vertical="center"/>
    </xf>
    <xf numFmtId="0" fontId="10" fillId="0" borderId="0" xfId="0" applyFont="1" applyFill="1" applyBorder="1" applyAlignment="1" applyProtection="1">
      <alignment vertical="center"/>
    </xf>
    <xf numFmtId="0" fontId="41" fillId="0" borderId="0" xfId="0" applyFont="1" applyFill="1" applyBorder="1" applyAlignment="1" applyProtection="1">
      <alignment vertical="center"/>
    </xf>
    <xf numFmtId="166" fontId="8" fillId="0" borderId="0" xfId="0" applyNumberFormat="1" applyFont="1" applyFill="1" applyBorder="1" applyAlignment="1" applyProtection="1">
      <alignment vertical="center"/>
    </xf>
    <xf numFmtId="165" fontId="11" fillId="15" borderId="61" xfId="0" applyNumberFormat="1" applyFont="1" applyFill="1" applyBorder="1" applyAlignment="1" applyProtection="1">
      <alignment horizontal="center" vertical="center"/>
    </xf>
    <xf numFmtId="0" fontId="10" fillId="0" borderId="62" xfId="0" applyFont="1" applyFill="1" applyBorder="1" applyAlignment="1" applyProtection="1">
      <alignment horizontal="center" vertical="center"/>
    </xf>
    <xf numFmtId="164" fontId="8" fillId="0" borderId="65" xfId="0" applyNumberFormat="1" applyFont="1" applyBorder="1" applyAlignment="1" applyProtection="1">
      <alignment vertical="center"/>
    </xf>
    <xf numFmtId="164" fontId="10" fillId="0" borderId="62" xfId="0" applyNumberFormat="1" applyFont="1" applyBorder="1" applyAlignment="1" applyProtection="1">
      <alignment horizontal="center" vertical="center"/>
    </xf>
    <xf numFmtId="166" fontId="8" fillId="0" borderId="23" xfId="0" applyNumberFormat="1" applyFont="1" applyFill="1" applyBorder="1" applyAlignment="1" applyProtection="1">
      <alignment vertical="center" wrapText="1"/>
    </xf>
    <xf numFmtId="2" fontId="11" fillId="15" borderId="62" xfId="0" applyNumberFormat="1" applyFont="1" applyFill="1" applyBorder="1" applyAlignment="1" applyProtection="1">
      <alignment horizontal="center" vertical="center"/>
    </xf>
    <xf numFmtId="0" fontId="11" fillId="15" borderId="80" xfId="0" applyFont="1" applyFill="1" applyBorder="1" applyAlignment="1" applyProtection="1">
      <alignment horizontal="center" vertical="center"/>
    </xf>
    <xf numFmtId="0" fontId="8" fillId="14" borderId="10" xfId="0" applyFont="1" applyFill="1" applyBorder="1" applyAlignment="1" applyProtection="1">
      <alignment horizontal="center" vertical="center"/>
      <protection locked="0"/>
    </xf>
    <xf numFmtId="0" fontId="11" fillId="15" borderId="62" xfId="0" applyFont="1" applyFill="1" applyBorder="1" applyAlignment="1" applyProtection="1">
      <alignment horizontal="center" vertical="center"/>
    </xf>
    <xf numFmtId="0" fontId="8" fillId="0" borderId="57" xfId="0" applyFont="1" applyBorder="1" applyAlignment="1" applyProtection="1">
      <alignment horizontal="center" vertical="center"/>
    </xf>
    <xf numFmtId="0" fontId="8" fillId="0" borderId="58" xfId="0" applyFont="1" applyBorder="1" applyAlignment="1" applyProtection="1">
      <alignment horizontal="center" vertical="center" wrapText="1"/>
    </xf>
    <xf numFmtId="0" fontId="8" fillId="0" borderId="59" xfId="0" applyFont="1" applyBorder="1" applyAlignment="1" applyProtection="1">
      <alignment horizontal="center" vertical="center" wrapText="1"/>
    </xf>
    <xf numFmtId="0" fontId="8" fillId="0" borderId="138" xfId="0" applyFont="1" applyBorder="1" applyAlignment="1" applyProtection="1">
      <alignment vertical="center" wrapText="1"/>
    </xf>
    <xf numFmtId="0" fontId="11" fillId="15" borderId="45" xfId="0" applyFont="1" applyFill="1" applyBorder="1" applyAlignment="1" applyProtection="1">
      <alignment horizontal="center" vertical="center"/>
    </xf>
    <xf numFmtId="0" fontId="11" fillId="15" borderId="60" xfId="0" applyFont="1" applyFill="1" applyBorder="1" applyAlignment="1" applyProtection="1">
      <alignment horizontal="center" vertical="center"/>
    </xf>
    <xf numFmtId="0" fontId="8" fillId="14" borderId="9" xfId="0" applyFont="1" applyFill="1" applyBorder="1" applyAlignment="1" applyProtection="1">
      <alignment horizontal="center" vertical="center"/>
      <protection locked="0"/>
    </xf>
    <xf numFmtId="0" fontId="11" fillId="15" borderId="61" xfId="0" applyFont="1" applyFill="1" applyBorder="1" applyAlignment="1" applyProtection="1">
      <alignment horizontal="center" vertical="center"/>
    </xf>
    <xf numFmtId="0" fontId="8" fillId="0" borderId="31" xfId="0" applyFont="1" applyBorder="1" applyAlignment="1" applyProtection="1">
      <alignment vertical="center"/>
    </xf>
    <xf numFmtId="0" fontId="8" fillId="0" borderId="14" xfId="0" applyFont="1" applyBorder="1" applyAlignment="1" applyProtection="1">
      <alignment vertical="center"/>
    </xf>
    <xf numFmtId="0" fontId="8" fillId="0" borderId="32" xfId="0" applyFont="1" applyBorder="1" applyAlignment="1" applyProtection="1">
      <alignment vertical="center"/>
    </xf>
    <xf numFmtId="0" fontId="10" fillId="0" borderId="0" xfId="0" applyFont="1" applyBorder="1" applyAlignment="1" applyProtection="1">
      <alignment horizontal="left" vertical="center" wrapText="1"/>
    </xf>
    <xf numFmtId="0" fontId="8" fillId="0" borderId="96" xfId="0" applyFont="1" applyBorder="1" applyAlignment="1" applyProtection="1">
      <alignment vertical="center"/>
    </xf>
    <xf numFmtId="0" fontId="8" fillId="0" borderId="66" xfId="0" applyFont="1" applyFill="1" applyBorder="1" applyAlignment="1" applyProtection="1">
      <alignment horizontal="left" vertical="center"/>
    </xf>
    <xf numFmtId="0" fontId="8" fillId="0" borderId="67" xfId="0" applyFont="1" applyBorder="1" applyAlignment="1" applyProtection="1">
      <alignment vertical="center"/>
    </xf>
    <xf numFmtId="0" fontId="8" fillId="0" borderId="48" xfId="0" applyFont="1" applyFill="1" applyBorder="1" applyAlignment="1" applyProtection="1">
      <alignment horizontal="left" vertical="center"/>
    </xf>
    <xf numFmtId="0" fontId="8" fillId="0" borderId="71" xfId="0" applyFont="1" applyFill="1" applyBorder="1" applyAlignment="1" applyProtection="1">
      <alignment horizontal="left" vertical="center"/>
    </xf>
    <xf numFmtId="0" fontId="10" fillId="0" borderId="14" xfId="0" applyFont="1" applyBorder="1" applyAlignment="1" applyProtection="1">
      <alignment horizontal="center" vertical="center" wrapText="1"/>
    </xf>
    <xf numFmtId="166" fontId="8" fillId="14" borderId="24" xfId="0" applyNumberFormat="1" applyFont="1" applyFill="1" applyBorder="1" applyAlignment="1" applyProtection="1">
      <alignment horizontal="center" vertical="center"/>
      <protection locked="0"/>
    </xf>
    <xf numFmtId="0" fontId="8" fillId="14" borderId="24" xfId="0" applyFont="1" applyFill="1" applyBorder="1" applyAlignment="1" applyProtection="1">
      <alignment horizontal="center" vertical="center"/>
      <protection locked="0"/>
    </xf>
    <xf numFmtId="164" fontId="8" fillId="0" borderId="0" xfId="0" applyNumberFormat="1" applyFont="1" applyBorder="1" applyAlignment="1" applyProtection="1">
      <alignment vertical="center"/>
    </xf>
    <xf numFmtId="165" fontId="8" fillId="0" borderId="22" xfId="0" applyNumberFormat="1" applyFont="1" applyBorder="1" applyAlignment="1" applyProtection="1">
      <alignment vertical="center"/>
    </xf>
    <xf numFmtId="0" fontId="16" fillId="0" borderId="0" xfId="0" applyFont="1" applyAlignment="1" applyProtection="1">
      <alignment vertical="center"/>
    </xf>
    <xf numFmtId="166" fontId="8" fillId="0" borderId="0" xfId="0" applyNumberFormat="1" applyFont="1" applyAlignment="1" applyProtection="1">
      <alignment vertical="center"/>
    </xf>
    <xf numFmtId="0" fontId="17" fillId="0" borderId="48" xfId="0" applyFont="1" applyBorder="1" applyAlignment="1" applyProtection="1">
      <alignment vertical="center"/>
    </xf>
    <xf numFmtId="2" fontId="38" fillId="15" borderId="1" xfId="0" applyNumberFormat="1" applyFont="1" applyFill="1" applyBorder="1" applyAlignment="1" applyProtection="1">
      <alignment horizontal="center" vertical="center"/>
    </xf>
    <xf numFmtId="0" fontId="8" fillId="0" borderId="41" xfId="0" applyFont="1" applyFill="1" applyBorder="1" applyAlignment="1" applyProtection="1">
      <alignment vertical="center"/>
    </xf>
    <xf numFmtId="0" fontId="8" fillId="0" borderId="42" xfId="0" applyFont="1" applyFill="1" applyBorder="1" applyAlignment="1" applyProtection="1">
      <alignment vertical="center"/>
    </xf>
    <xf numFmtId="0" fontId="8" fillId="0" borderId="43" xfId="0" applyFont="1" applyFill="1" applyBorder="1" applyAlignment="1" applyProtection="1">
      <alignment vertical="center"/>
    </xf>
    <xf numFmtId="164" fontId="8" fillId="0" borderId="20" xfId="0" applyNumberFormat="1" applyFont="1" applyBorder="1" applyAlignment="1" applyProtection="1">
      <alignment vertical="center"/>
    </xf>
    <xf numFmtId="165" fontId="8" fillId="0" borderId="23" xfId="0" applyNumberFormat="1" applyFont="1" applyBorder="1" applyAlignment="1" applyProtection="1">
      <alignment vertical="center"/>
    </xf>
    <xf numFmtId="0" fontId="10" fillId="0" borderId="140" xfId="0" applyFont="1" applyBorder="1" applyAlignment="1" applyProtection="1">
      <alignment horizontal="center" vertical="center"/>
    </xf>
    <xf numFmtId="0" fontId="10" fillId="0" borderId="136" xfId="0" applyFont="1" applyBorder="1" applyAlignment="1" applyProtection="1">
      <alignment horizontal="center" vertical="center"/>
    </xf>
    <xf numFmtId="0" fontId="8" fillId="0" borderId="97" xfId="0" applyFont="1" applyBorder="1" applyAlignment="1" applyProtection="1">
      <alignment vertical="center"/>
    </xf>
    <xf numFmtId="0" fontId="10" fillId="0" borderId="139" xfId="0" applyFont="1" applyFill="1" applyBorder="1" applyAlignment="1" applyProtection="1">
      <alignment vertical="center"/>
    </xf>
    <xf numFmtId="0" fontId="10" fillId="0" borderId="141" xfId="0" applyFont="1" applyBorder="1" applyAlignment="1" applyProtection="1">
      <alignment vertical="center"/>
    </xf>
    <xf numFmtId="0" fontId="10" fillId="0" borderId="132" xfId="0" applyFont="1" applyBorder="1" applyAlignment="1" applyProtection="1">
      <alignment vertical="center"/>
    </xf>
    <xf numFmtId="166" fontId="8" fillId="0" borderId="100" xfId="0" applyNumberFormat="1" applyFont="1" applyFill="1" applyBorder="1" applyAlignment="1" applyProtection="1">
      <alignment vertical="center"/>
    </xf>
    <xf numFmtId="164" fontId="8" fillId="14" borderId="10" xfId="0" applyNumberFormat="1" applyFont="1" applyFill="1" applyBorder="1" applyAlignment="1" applyProtection="1">
      <alignment horizontal="center" vertical="center"/>
      <protection locked="0"/>
    </xf>
    <xf numFmtId="0" fontId="24" fillId="0" borderId="39" xfId="7" applyFont="1" applyFill="1" applyBorder="1" applyAlignment="1" applyProtection="1">
      <alignment vertical="center"/>
    </xf>
    <xf numFmtId="0" fontId="24" fillId="0" borderId="133" xfId="7" applyFont="1" applyFill="1" applyBorder="1" applyAlignment="1" applyProtection="1">
      <alignment vertical="center"/>
    </xf>
    <xf numFmtId="0" fontId="10" fillId="0" borderId="145" xfId="0" applyFont="1" applyBorder="1" applyAlignment="1" applyProtection="1">
      <alignment vertical="center" wrapText="1"/>
    </xf>
    <xf numFmtId="0" fontId="10" fillId="0" borderId="146" xfId="0" applyFont="1" applyBorder="1" applyAlignment="1" applyProtection="1">
      <alignment vertical="center" wrapText="1"/>
    </xf>
    <xf numFmtId="0" fontId="8" fillId="14" borderId="9" xfId="4" applyFont="1" applyFill="1" applyBorder="1" applyAlignment="1" applyProtection="1">
      <alignment horizontal="center" vertical="center"/>
      <protection locked="0"/>
    </xf>
    <xf numFmtId="2" fontId="11" fillId="14" borderId="12" xfId="0" applyNumberFormat="1" applyFont="1" applyFill="1" applyBorder="1" applyAlignment="1" applyProtection="1">
      <alignment horizontal="center" vertical="center"/>
      <protection locked="0"/>
    </xf>
    <xf numFmtId="166" fontId="11" fillId="14" borderId="12" xfId="0" applyNumberFormat="1" applyFont="1" applyFill="1" applyBorder="1" applyAlignment="1" applyProtection="1">
      <alignment horizontal="center" vertical="center"/>
      <protection locked="0"/>
    </xf>
    <xf numFmtId="166" fontId="38" fillId="15" borderId="34" xfId="0" applyNumberFormat="1" applyFont="1" applyFill="1" applyBorder="1" applyAlignment="1" applyProtection="1">
      <alignment horizontal="center" vertical="center"/>
    </xf>
    <xf numFmtId="0" fontId="8" fillId="0" borderId="149" xfId="0" applyFont="1" applyBorder="1" applyAlignment="1" applyProtection="1">
      <alignment vertical="center"/>
    </xf>
    <xf numFmtId="0" fontId="8" fillId="14" borderId="63" xfId="0" applyFont="1" applyFill="1" applyBorder="1" applyAlignment="1" applyProtection="1">
      <alignment horizontal="center" vertical="center"/>
      <protection locked="0"/>
    </xf>
    <xf numFmtId="0" fontId="8" fillId="14" borderId="25" xfId="0" applyFont="1" applyFill="1" applyBorder="1" applyAlignment="1" applyProtection="1">
      <alignment horizontal="center" vertical="center"/>
      <protection locked="0"/>
    </xf>
    <xf numFmtId="0" fontId="44" fillId="0" borderId="0" xfId="0" applyFont="1" applyFill="1" applyAlignment="1" applyProtection="1">
      <alignment vertical="center" wrapText="1"/>
    </xf>
    <xf numFmtId="0" fontId="17" fillId="0" borderId="0" xfId="0" applyFont="1" applyFill="1" applyBorder="1" applyAlignment="1" applyProtection="1">
      <alignment vertical="top" wrapText="1"/>
    </xf>
    <xf numFmtId="0" fontId="17" fillId="0" borderId="0" xfId="0" applyFont="1" applyFill="1" applyBorder="1" applyAlignment="1" applyProtection="1">
      <alignment vertical="center" wrapText="1"/>
    </xf>
    <xf numFmtId="0" fontId="17" fillId="0" borderId="69" xfId="1" quotePrefix="1" applyFont="1" applyBorder="1" applyAlignment="1" applyProtection="1">
      <alignment vertical="center"/>
    </xf>
    <xf numFmtId="0" fontId="0" fillId="0" borderId="0" xfId="0" applyProtection="1">
      <protection locked="0"/>
    </xf>
    <xf numFmtId="0" fontId="11" fillId="15" borderId="27" xfId="18" applyFont="1" applyFill="1" applyBorder="1" applyAlignment="1" applyProtection="1">
      <alignment horizontal="left" vertical="center"/>
    </xf>
    <xf numFmtId="0" fontId="11" fillId="15" borderId="26" xfId="18" applyFont="1" applyFill="1" applyBorder="1" applyAlignment="1" applyProtection="1">
      <alignment horizontal="left" vertical="center"/>
    </xf>
    <xf numFmtId="0" fontId="10" fillId="0" borderId="41" xfId="6" applyFont="1" applyBorder="1" applyAlignment="1" applyProtection="1">
      <alignment horizontal="center" vertical="center"/>
    </xf>
    <xf numFmtId="0" fontId="10" fillId="0" borderId="78" xfId="6" applyFont="1" applyBorder="1" applyAlignment="1" applyProtection="1">
      <alignment horizontal="center" vertical="center"/>
    </xf>
    <xf numFmtId="0" fontId="8" fillId="0" borderId="74" xfId="6" applyFont="1" applyBorder="1" applyAlignment="1" applyProtection="1">
      <alignment vertical="center"/>
    </xf>
    <xf numFmtId="0" fontId="8" fillId="0" borderId="69" xfId="6" applyFont="1" applyBorder="1" applyAlignment="1" applyProtection="1">
      <alignment vertical="center"/>
    </xf>
    <xf numFmtId="0" fontId="17" fillId="0" borderId="69" xfId="6" applyFont="1" applyBorder="1" applyAlignment="1" applyProtection="1">
      <alignment vertical="center"/>
    </xf>
    <xf numFmtId="0" fontId="17" fillId="0" borderId="72" xfId="6" applyFont="1" applyBorder="1" applyAlignment="1" applyProtection="1">
      <alignment vertical="center"/>
    </xf>
    <xf numFmtId="0" fontId="6" fillId="0" borderId="71" xfId="6" applyNumberFormat="1" applyFont="1" applyBorder="1" applyAlignment="1">
      <alignment horizontal="center" vertical="center" wrapText="1"/>
    </xf>
    <xf numFmtId="14" fontId="6" fillId="0" borderId="72" xfId="6" applyNumberFormat="1" applyFont="1" applyBorder="1" applyAlignment="1">
      <alignment horizontal="center" vertical="center" wrapText="1"/>
    </xf>
    <xf numFmtId="166" fontId="12" fillId="0" borderId="64" xfId="6" applyNumberFormat="1" applyFont="1" applyBorder="1" applyAlignment="1">
      <alignment horizontal="center" wrapText="1"/>
    </xf>
    <xf numFmtId="14" fontId="6" fillId="0" borderId="163" xfId="6" applyNumberFormat="1" applyFont="1" applyBorder="1" applyAlignment="1">
      <alignment horizontal="center" wrapText="1"/>
    </xf>
    <xf numFmtId="0" fontId="8" fillId="14" borderId="62" xfId="0" applyFont="1" applyFill="1" applyBorder="1" applyProtection="1">
      <protection locked="0"/>
    </xf>
    <xf numFmtId="0" fontId="24" fillId="6" borderId="42" xfId="7" applyFont="1" applyBorder="1" applyProtection="1">
      <alignment horizontal="left" vertical="center"/>
    </xf>
    <xf numFmtId="0" fontId="24" fillId="6" borderId="43" xfId="7" applyFont="1" applyBorder="1" applyProtection="1">
      <alignment horizontal="left" vertical="center"/>
    </xf>
    <xf numFmtId="0" fontId="40" fillId="6" borderId="41" xfId="7" applyFont="1" applyBorder="1" applyAlignment="1" applyProtection="1">
      <alignment vertical="center"/>
    </xf>
    <xf numFmtId="0" fontId="17" fillId="0" borderId="66" xfId="6" applyFont="1" applyFill="1" applyBorder="1" applyAlignment="1" applyProtection="1">
      <alignment vertical="center"/>
    </xf>
    <xf numFmtId="0" fontId="23" fillId="0" borderId="70" xfId="1" applyFont="1" applyBorder="1" applyAlignment="1" applyProtection="1">
      <alignment vertical="center"/>
      <protection locked="0"/>
    </xf>
    <xf numFmtId="14" fontId="12" fillId="14" borderId="34" xfId="18" applyNumberFormat="1" applyFill="1" applyBorder="1" applyProtection="1">
      <alignment horizontal="center" vertical="center"/>
      <protection locked="0"/>
    </xf>
    <xf numFmtId="0" fontId="12" fillId="14" borderId="27" xfId="18" applyFill="1" applyBorder="1" applyAlignment="1" applyProtection="1">
      <alignment horizontal="left" vertical="center"/>
      <protection locked="0"/>
    </xf>
    <xf numFmtId="0" fontId="45" fillId="0" borderId="0" xfId="0" applyFont="1" applyAlignment="1" applyProtection="1">
      <alignment horizontal="center" vertical="center" wrapText="1"/>
      <protection locked="0"/>
    </xf>
    <xf numFmtId="2" fontId="11" fillId="15" borderId="1" xfId="0" applyNumberFormat="1" applyFont="1" applyFill="1" applyBorder="1" applyAlignment="1" applyProtection="1">
      <alignment horizontal="center" vertical="center"/>
    </xf>
    <xf numFmtId="166" fontId="11" fillId="15" borderId="12" xfId="0" applyNumberFormat="1" applyFont="1" applyFill="1" applyBorder="1" applyAlignment="1" applyProtection="1">
      <alignment horizontal="center" vertical="center"/>
    </xf>
    <xf numFmtId="0" fontId="17" fillId="2" borderId="154" xfId="6" applyFont="1" applyFill="1" applyBorder="1" applyAlignment="1" applyProtection="1">
      <alignment vertical="center"/>
    </xf>
    <xf numFmtId="0" fontId="0" fillId="2" borderId="155" xfId="0" applyFill="1" applyBorder="1" applyProtection="1"/>
    <xf numFmtId="0" fontId="0" fillId="2" borderId="156" xfId="0" applyFill="1" applyBorder="1" applyProtection="1"/>
    <xf numFmtId="0" fontId="17" fillId="2" borderId="157" xfId="6" applyFont="1" applyFill="1" applyBorder="1" applyAlignment="1" applyProtection="1">
      <alignment vertical="center"/>
    </xf>
    <xf numFmtId="0" fontId="0" fillId="2" borderId="158" xfId="0" applyFill="1" applyBorder="1" applyProtection="1"/>
    <xf numFmtId="0" fontId="0" fillId="2" borderId="159" xfId="0" applyFill="1" applyBorder="1" applyProtection="1"/>
    <xf numFmtId="0" fontId="17" fillId="2" borderId="160" xfId="6" applyFont="1" applyFill="1" applyBorder="1" applyAlignment="1" applyProtection="1">
      <alignment vertical="center"/>
    </xf>
    <xf numFmtId="0" fontId="0" fillId="2" borderId="161" xfId="0" applyFill="1" applyBorder="1" applyProtection="1"/>
    <xf numFmtId="0" fontId="0" fillId="2" borderId="162" xfId="0" applyFill="1" applyBorder="1" applyProtection="1"/>
    <xf numFmtId="0" fontId="24" fillId="6" borderId="17" xfId="7" applyFont="1" applyBorder="1" applyAlignment="1" applyProtection="1">
      <alignment horizontal="left" vertical="center"/>
    </xf>
    <xf numFmtId="165" fontId="8" fillId="14" borderId="20" xfId="4" applyNumberFormat="1" applyFont="1" applyFill="1" applyBorder="1" applyAlignment="1" applyProtection="1">
      <alignment horizontal="center" vertical="center"/>
    </xf>
    <xf numFmtId="0" fontId="11" fillId="15" borderId="20" xfId="5" applyFont="1" applyFill="1" applyBorder="1" applyAlignment="1" applyProtection="1">
      <alignment horizontal="center" vertical="center"/>
    </xf>
    <xf numFmtId="0" fontId="17" fillId="0" borderId="20" xfId="6" applyFont="1" applyFill="1" applyBorder="1" applyAlignment="1" applyProtection="1">
      <alignment horizontal="center" vertical="center"/>
    </xf>
    <xf numFmtId="0" fontId="35" fillId="16" borderId="23" xfId="0" applyFont="1" applyFill="1" applyBorder="1" applyAlignment="1" applyProtection="1">
      <alignment horizontal="center" vertical="center"/>
    </xf>
    <xf numFmtId="0" fontId="7" fillId="2" borderId="17" xfId="7" applyFill="1" applyBorder="1" applyAlignment="1" applyProtection="1">
      <alignment horizontal="left" vertical="center"/>
    </xf>
    <xf numFmtId="0" fontId="7" fillId="2" borderId="165" xfId="7" applyFill="1" applyBorder="1" applyAlignment="1" applyProtection="1">
      <alignment horizontal="left" vertical="center"/>
    </xf>
    <xf numFmtId="0" fontId="7" fillId="2" borderId="21" xfId="7" applyFill="1" applyBorder="1" applyAlignment="1" applyProtection="1">
      <alignment horizontal="left" vertical="center"/>
    </xf>
    <xf numFmtId="0" fontId="7" fillId="2" borderId="166" xfId="7" applyFill="1" applyBorder="1" applyAlignment="1" applyProtection="1">
      <alignment horizontal="left" vertical="center"/>
    </xf>
    <xf numFmtId="14" fontId="17" fillId="14" borderId="27" xfId="18" applyNumberFormat="1" applyFont="1" applyFill="1" applyBorder="1" applyAlignment="1" applyProtection="1">
      <alignment horizontal="center" vertical="center"/>
      <protection locked="0"/>
    </xf>
    <xf numFmtId="14" fontId="8" fillId="14" borderId="27" xfId="0" applyNumberFormat="1" applyFont="1" applyFill="1" applyBorder="1" applyAlignment="1" applyProtection="1">
      <alignment horizontal="center"/>
      <protection locked="0"/>
    </xf>
    <xf numFmtId="0" fontId="8" fillId="0" borderId="41" xfId="6" applyFont="1" applyBorder="1" applyAlignment="1" applyProtection="1">
      <alignment vertical="center"/>
    </xf>
    <xf numFmtId="0" fontId="6" fillId="0" borderId="69" xfId="6" applyNumberFormat="1" applyFont="1" applyBorder="1" applyAlignment="1">
      <alignment horizontal="left"/>
    </xf>
    <xf numFmtId="0" fontId="6" fillId="0" borderId="64" xfId="6" applyFont="1" applyBorder="1" applyAlignment="1">
      <alignment horizontal="left" vertical="center"/>
    </xf>
    <xf numFmtId="0" fontId="6" fillId="0" borderId="163" xfId="6" applyNumberFormat="1" applyFont="1" applyBorder="1" applyAlignment="1">
      <alignment horizontal="left" vertical="center" wrapText="1"/>
    </xf>
    <xf numFmtId="0" fontId="6" fillId="0" borderId="66" xfId="6" applyNumberFormat="1" applyFont="1" applyBorder="1" applyAlignment="1">
      <alignment horizontal="center" wrapText="1"/>
    </xf>
    <xf numFmtId="14" fontId="6" fillId="0" borderId="70" xfId="6" applyNumberFormat="1" applyFont="1" applyBorder="1" applyAlignment="1">
      <alignment horizontal="center" wrapText="1"/>
    </xf>
    <xf numFmtId="0" fontId="33" fillId="0" borderId="80" xfId="6" applyFont="1" applyBorder="1" applyAlignment="1">
      <alignment horizontal="center"/>
    </xf>
    <xf numFmtId="0" fontId="33" fillId="0" borderId="62" xfId="6" applyFont="1" applyBorder="1" applyAlignment="1">
      <alignment horizontal="center"/>
    </xf>
    <xf numFmtId="0" fontId="9" fillId="0" borderId="69" xfId="6" applyNumberFormat="1" applyFont="1" applyBorder="1" applyAlignment="1">
      <alignment horizontal="left"/>
    </xf>
    <xf numFmtId="0" fontId="8" fillId="0" borderId="48" xfId="6" applyFont="1" applyBorder="1" applyAlignment="1">
      <alignment vertical="center"/>
    </xf>
    <xf numFmtId="0" fontId="9" fillId="0" borderId="69" xfId="6" applyNumberFormat="1" applyFont="1" applyBorder="1" applyAlignment="1">
      <alignment horizontal="left" vertical="center" wrapText="1"/>
    </xf>
    <xf numFmtId="0" fontId="8" fillId="0" borderId="71" xfId="6" applyFont="1" applyBorder="1" applyAlignment="1">
      <alignment vertical="center"/>
    </xf>
    <xf numFmtId="0" fontId="9" fillId="0" borderId="72" xfId="6" applyNumberFormat="1" applyFont="1" applyBorder="1" applyAlignment="1">
      <alignment horizontal="left" vertical="center"/>
    </xf>
    <xf numFmtId="0" fontId="11" fillId="0" borderId="0" xfId="0" applyFont="1" applyBorder="1" applyAlignment="1" applyProtection="1">
      <alignment horizontal="center" vertical="center"/>
    </xf>
    <xf numFmtId="14" fontId="8" fillId="14" borderId="12" xfId="0" applyNumberFormat="1" applyFont="1" applyFill="1" applyBorder="1" applyAlignment="1" applyProtection="1">
      <alignment horizontal="center" vertical="center"/>
      <protection locked="0"/>
    </xf>
    <xf numFmtId="0" fontId="11" fillId="13" borderId="19" xfId="6" applyFont="1" applyFill="1" applyBorder="1" applyAlignment="1" applyProtection="1">
      <alignment horizontal="center" vertical="center"/>
    </xf>
    <xf numFmtId="0" fontId="17" fillId="5" borderId="39" xfId="6" applyFont="1" applyFill="1" applyBorder="1" applyAlignment="1" applyProtection="1">
      <alignment horizontal="center" vertical="center"/>
    </xf>
    <xf numFmtId="0" fontId="17" fillId="14" borderId="80" xfId="18" applyFont="1" applyFill="1" applyBorder="1" applyAlignment="1" applyProtection="1">
      <alignment horizontal="left" vertical="top"/>
      <protection locked="0"/>
    </xf>
    <xf numFmtId="0" fontId="17" fillId="14" borderId="10" xfId="18" applyFont="1" applyFill="1" applyBorder="1" applyAlignment="1" applyProtection="1">
      <alignment horizontal="left" vertical="top"/>
      <protection locked="0"/>
    </xf>
    <xf numFmtId="0" fontId="17" fillId="14" borderId="62" xfId="18" applyFont="1" applyFill="1" applyBorder="1" applyAlignment="1" applyProtection="1">
      <alignment horizontal="left" vertical="top"/>
      <protection locked="0"/>
    </xf>
    <xf numFmtId="0" fontId="17" fillId="14" borderId="24" xfId="18" applyFont="1" applyFill="1" applyBorder="1" applyAlignment="1" applyProtection="1">
      <alignment horizontal="left" vertical="top"/>
      <protection locked="0"/>
    </xf>
    <xf numFmtId="0" fontId="17" fillId="14" borderId="1" xfId="18" applyFont="1" applyFill="1" applyBorder="1" applyAlignment="1" applyProtection="1">
      <alignment horizontal="left" vertical="top"/>
      <protection locked="0"/>
    </xf>
    <xf numFmtId="0" fontId="17" fillId="14" borderId="27" xfId="18" applyFont="1" applyFill="1" applyBorder="1" applyAlignment="1" applyProtection="1">
      <alignment horizontal="left" vertical="top"/>
      <protection locked="0"/>
    </xf>
    <xf numFmtId="0" fontId="17" fillId="14" borderId="25" xfId="18" applyFont="1" applyFill="1" applyBorder="1" applyAlignment="1" applyProtection="1">
      <alignment horizontal="left" vertical="top"/>
      <protection locked="0"/>
    </xf>
    <xf numFmtId="0" fontId="17" fillId="14" borderId="34" xfId="18" applyFont="1" applyFill="1" applyBorder="1" applyAlignment="1" applyProtection="1">
      <alignment horizontal="left" vertical="top"/>
      <protection locked="0"/>
    </xf>
    <xf numFmtId="0" fontId="17" fillId="14" borderId="26" xfId="18" applyFont="1" applyFill="1" applyBorder="1" applyAlignment="1" applyProtection="1">
      <alignment horizontal="left" vertical="top"/>
      <protection locked="0"/>
    </xf>
    <xf numFmtId="0" fontId="0" fillId="0" borderId="0" xfId="0" applyBorder="1" applyProtection="1"/>
    <xf numFmtId="0" fontId="0" fillId="0" borderId="0" xfId="0" applyProtection="1"/>
    <xf numFmtId="14" fontId="11" fillId="0" borderId="0" xfId="18" applyNumberFormat="1" applyFont="1" applyFill="1" applyBorder="1" applyAlignment="1" applyProtection="1">
      <alignment horizontal="center" vertical="center"/>
    </xf>
    <xf numFmtId="0" fontId="11" fillId="0" borderId="0" xfId="18" applyFont="1" applyFill="1" applyBorder="1" applyAlignment="1" applyProtection="1">
      <alignment horizontal="left" vertical="center"/>
    </xf>
    <xf numFmtId="0" fontId="12" fillId="14" borderId="26" xfId="18" applyFill="1" applyBorder="1" applyAlignment="1" applyProtection="1">
      <alignment horizontal="left" vertical="center"/>
      <protection locked="0"/>
    </xf>
    <xf numFmtId="0" fontId="24" fillId="6" borderId="41" xfId="7" applyFont="1" applyBorder="1" applyAlignment="1">
      <alignment horizontal="left" vertical="center"/>
    </xf>
    <xf numFmtId="0" fontId="24" fillId="6" borderId="43" xfId="7" applyFont="1" applyBorder="1" applyAlignment="1">
      <alignment horizontal="left" vertical="center"/>
    </xf>
    <xf numFmtId="0" fontId="23" fillId="0" borderId="21" xfId="1" applyFont="1" applyBorder="1" applyAlignment="1" applyProtection="1">
      <alignment horizontal="left" vertical="center"/>
      <protection locked="0"/>
    </xf>
    <xf numFmtId="0" fontId="23" fillId="0" borderId="23" xfId="1" applyFont="1" applyBorder="1" applyAlignment="1" applyProtection="1">
      <alignment horizontal="left" vertical="center"/>
      <protection locked="0"/>
    </xf>
    <xf numFmtId="0" fontId="17" fillId="17" borderId="17" xfId="7" applyFont="1" applyFill="1" applyBorder="1" applyAlignment="1" applyProtection="1">
      <alignment horizontal="left" vertical="center" wrapText="1"/>
    </xf>
    <xf numFmtId="0" fontId="17" fillId="17" borderId="19" xfId="7" applyFont="1" applyFill="1" applyBorder="1" applyAlignment="1" applyProtection="1">
      <alignment horizontal="left" vertical="center" wrapText="1"/>
    </xf>
    <xf numFmtId="0" fontId="17" fillId="17" borderId="21" xfId="7" applyFont="1" applyFill="1" applyBorder="1" applyAlignment="1" applyProtection="1">
      <alignment horizontal="left" vertical="center" wrapText="1"/>
    </xf>
    <xf numFmtId="0" fontId="17" fillId="17" borderId="23" xfId="7" applyFont="1" applyFill="1" applyBorder="1" applyAlignment="1" applyProtection="1">
      <alignment horizontal="left" vertical="center" wrapText="1"/>
    </xf>
    <xf numFmtId="0" fontId="17" fillId="17" borderId="16" xfId="7" applyFont="1" applyFill="1" applyBorder="1" applyAlignment="1" applyProtection="1">
      <alignment horizontal="left" vertical="center" wrapText="1"/>
    </xf>
    <xf numFmtId="0" fontId="17" fillId="17" borderId="20" xfId="7" applyFont="1" applyFill="1" applyBorder="1" applyAlignment="1" applyProtection="1">
      <alignment horizontal="left" vertical="center" wrapText="1"/>
    </xf>
    <xf numFmtId="0" fontId="10" fillId="12" borderId="41" xfId="0" applyFont="1" applyFill="1" applyBorder="1" applyAlignment="1">
      <alignment horizontal="center"/>
    </xf>
    <xf numFmtId="0" fontId="10" fillId="12" borderId="43" xfId="0" applyFont="1" applyFill="1" applyBorder="1" applyAlignment="1">
      <alignment horizontal="center"/>
    </xf>
    <xf numFmtId="0" fontId="10" fillId="12" borderId="37" xfId="0" applyFont="1" applyFill="1" applyBorder="1" applyAlignment="1">
      <alignment horizontal="center" vertical="center"/>
    </xf>
    <xf numFmtId="0" fontId="10" fillId="12" borderId="75" xfId="0" applyFont="1" applyFill="1" applyBorder="1" applyAlignment="1">
      <alignment horizontal="center" vertical="center"/>
    </xf>
    <xf numFmtId="0" fontId="10" fillId="12" borderId="63" xfId="0" applyFont="1" applyFill="1" applyBorder="1" applyAlignment="1">
      <alignment horizontal="center" vertical="center"/>
    </xf>
    <xf numFmtId="0" fontId="8" fillId="0" borderId="16" xfId="6" applyFont="1" applyBorder="1" applyAlignment="1" applyProtection="1">
      <alignment horizontal="left" vertical="center"/>
    </xf>
    <xf numFmtId="0" fontId="8" fillId="0" borderId="0" xfId="6" applyFont="1" applyBorder="1" applyAlignment="1" applyProtection="1">
      <alignment horizontal="left" vertical="center"/>
    </xf>
    <xf numFmtId="0" fontId="8" fillId="0" borderId="151" xfId="6" applyFont="1" applyBorder="1" applyAlignment="1" applyProtection="1">
      <alignment horizontal="left" vertical="center"/>
    </xf>
    <xf numFmtId="0" fontId="8" fillId="0" borderId="92" xfId="6" applyNumberFormat="1" applyFont="1" applyBorder="1" applyAlignment="1" applyProtection="1">
      <alignment horizontal="left" vertical="center"/>
    </xf>
    <xf numFmtId="0" fontId="8" fillId="0" borderId="0" xfId="6" applyNumberFormat="1" applyFont="1" applyBorder="1" applyAlignment="1" applyProtection="1">
      <alignment horizontal="left" vertical="center"/>
    </xf>
    <xf numFmtId="0" fontId="8" fillId="0" borderId="20" xfId="6" applyNumberFormat="1" applyFont="1" applyBorder="1" applyAlignment="1" applyProtection="1">
      <alignment horizontal="left" vertical="center"/>
    </xf>
    <xf numFmtId="0" fontId="8" fillId="0" borderId="21" xfId="6" applyFont="1" applyBorder="1" applyAlignment="1" applyProtection="1">
      <alignment horizontal="left" vertical="center"/>
    </xf>
    <xf numFmtId="0" fontId="8" fillId="0" borderId="22" xfId="6" applyFont="1" applyBorder="1" applyAlignment="1" applyProtection="1">
      <alignment horizontal="left" vertical="center"/>
    </xf>
    <xf numFmtId="0" fontId="8" fillId="0" borderId="152" xfId="6" applyFont="1" applyBorder="1" applyAlignment="1" applyProtection="1">
      <alignment horizontal="left" vertical="center"/>
    </xf>
    <xf numFmtId="14" fontId="8" fillId="0" borderId="153" xfId="6" applyNumberFormat="1" applyFont="1" applyBorder="1" applyAlignment="1" applyProtection="1">
      <alignment horizontal="left" vertical="center"/>
    </xf>
    <xf numFmtId="14" fontId="8" fillId="0" borderId="22" xfId="6" applyNumberFormat="1" applyFont="1" applyBorder="1" applyAlignment="1" applyProtection="1">
      <alignment horizontal="left" vertical="center"/>
    </xf>
    <xf numFmtId="14" fontId="8" fillId="0" borderId="23" xfId="6" applyNumberFormat="1" applyFont="1" applyBorder="1" applyAlignment="1" applyProtection="1">
      <alignment horizontal="left" vertical="center"/>
    </xf>
    <xf numFmtId="0" fontId="24" fillId="6" borderId="41" xfId="7" applyFont="1" applyBorder="1" applyAlignment="1" applyProtection="1">
      <alignment horizontal="left" vertical="center"/>
    </xf>
    <xf numFmtId="0" fontId="24" fillId="6" borderId="42" xfId="7" applyFont="1" applyBorder="1" applyAlignment="1" applyProtection="1">
      <alignment horizontal="left" vertical="center"/>
    </xf>
    <xf numFmtId="0" fontId="24" fillId="6" borderId="43" xfId="7" applyFont="1" applyBorder="1" applyAlignment="1" applyProtection="1">
      <alignment horizontal="left" vertical="center"/>
    </xf>
    <xf numFmtId="0" fontId="9" fillId="0" borderId="92" xfId="6" applyFont="1" applyBorder="1" applyAlignment="1" applyProtection="1">
      <alignment horizontal="left" vertical="center"/>
    </xf>
    <xf numFmtId="0" fontId="9" fillId="0" borderId="0" xfId="6" applyFont="1" applyBorder="1" applyAlignment="1" applyProtection="1">
      <alignment horizontal="left" vertical="center"/>
    </xf>
    <xf numFmtId="0" fontId="9" fillId="0" borderId="20" xfId="6" applyFont="1" applyBorder="1" applyAlignment="1" applyProtection="1">
      <alignment horizontal="left" vertical="center"/>
    </xf>
    <xf numFmtId="0" fontId="8" fillId="0" borderId="92" xfId="6" applyNumberFormat="1" applyFont="1" applyBorder="1" applyAlignment="1" applyProtection="1">
      <alignment horizontal="left" vertical="center" wrapText="1"/>
    </xf>
    <xf numFmtId="0" fontId="8" fillId="0" borderId="0" xfId="6" applyNumberFormat="1" applyFont="1" applyBorder="1" applyAlignment="1" applyProtection="1">
      <alignment horizontal="left" vertical="center" wrapText="1"/>
    </xf>
    <xf numFmtId="0" fontId="8" fillId="0" borderId="20" xfId="6" applyNumberFormat="1" applyFont="1" applyBorder="1" applyAlignment="1" applyProtection="1">
      <alignment horizontal="left" vertical="center" wrapText="1"/>
    </xf>
    <xf numFmtId="0" fontId="17" fillId="0" borderId="17" xfId="6" applyFont="1" applyFill="1" applyBorder="1" applyAlignment="1" applyProtection="1">
      <alignment horizontal="left" vertical="center" wrapText="1"/>
    </xf>
    <xf numFmtId="0" fontId="17" fillId="0" borderId="18" xfId="6" applyFont="1" applyFill="1" applyBorder="1" applyAlignment="1" applyProtection="1">
      <alignment horizontal="left" vertical="center" wrapText="1"/>
    </xf>
    <xf numFmtId="0" fontId="17" fillId="0" borderId="19" xfId="6" applyFont="1" applyFill="1" applyBorder="1" applyAlignment="1" applyProtection="1">
      <alignment horizontal="left" vertical="center" wrapText="1"/>
    </xf>
    <xf numFmtId="0" fontId="17" fillId="0" borderId="16" xfId="6" applyFont="1" applyFill="1" applyBorder="1" applyAlignment="1" applyProtection="1">
      <alignment horizontal="left" vertical="center" wrapText="1"/>
    </xf>
    <xf numFmtId="0" fontId="17" fillId="0" borderId="0" xfId="6" applyFont="1" applyFill="1" applyBorder="1" applyAlignment="1" applyProtection="1">
      <alignment horizontal="left" vertical="center" wrapText="1"/>
    </xf>
    <xf numFmtId="0" fontId="17" fillId="0" borderId="20" xfId="6" applyFont="1" applyFill="1" applyBorder="1" applyAlignment="1" applyProtection="1">
      <alignment horizontal="left" vertical="center" wrapText="1"/>
    </xf>
    <xf numFmtId="0" fontId="17" fillId="0" borderId="21" xfId="6" applyFont="1" applyFill="1" applyBorder="1" applyAlignment="1" applyProtection="1">
      <alignment horizontal="left" vertical="center" wrapText="1"/>
    </xf>
    <xf numFmtId="0" fontId="17" fillId="0" borderId="22" xfId="6" applyFont="1" applyFill="1" applyBorder="1" applyAlignment="1" applyProtection="1">
      <alignment horizontal="left" vertical="center" wrapText="1"/>
    </xf>
    <xf numFmtId="0" fontId="17" fillId="0" borderId="23" xfId="6" applyFont="1" applyFill="1" applyBorder="1" applyAlignment="1" applyProtection="1">
      <alignment horizontal="left" vertical="center" wrapText="1"/>
    </xf>
    <xf numFmtId="0" fontId="8" fillId="0" borderId="16" xfId="6" applyNumberFormat="1" applyFont="1" applyBorder="1" applyAlignment="1" applyProtection="1">
      <alignment horizontal="left" vertical="center"/>
    </xf>
    <xf numFmtId="0" fontId="8" fillId="0" borderId="151" xfId="6" applyNumberFormat="1" applyFont="1" applyBorder="1" applyAlignment="1" applyProtection="1">
      <alignment horizontal="left" vertical="center"/>
    </xf>
    <xf numFmtId="14" fontId="8" fillId="0" borderId="92" xfId="6" applyNumberFormat="1" applyFont="1" applyBorder="1" applyAlignment="1" applyProtection="1">
      <alignment horizontal="left" vertical="center"/>
    </xf>
    <xf numFmtId="14" fontId="8" fillId="0" borderId="0" xfId="6" applyNumberFormat="1" applyFont="1" applyBorder="1" applyAlignment="1" applyProtection="1">
      <alignment horizontal="left" vertical="center"/>
    </xf>
    <xf numFmtId="14" fontId="8" fillId="0" borderId="20" xfId="6" applyNumberFormat="1" applyFont="1" applyBorder="1" applyAlignment="1" applyProtection="1">
      <alignment horizontal="left" vertical="center"/>
    </xf>
    <xf numFmtId="0" fontId="8" fillId="14" borderId="35" xfId="0" applyFont="1" applyFill="1" applyBorder="1" applyAlignment="1" applyProtection="1">
      <alignment horizontal="left" vertical="top" wrapText="1"/>
      <protection locked="0"/>
    </xf>
    <xf numFmtId="0" fontId="8" fillId="14" borderId="3" xfId="0" applyFont="1" applyFill="1" applyBorder="1" applyAlignment="1" applyProtection="1">
      <alignment horizontal="left" vertical="top" wrapText="1"/>
      <protection locked="0"/>
    </xf>
    <xf numFmtId="0" fontId="8" fillId="14" borderId="36" xfId="0" applyFont="1" applyFill="1" applyBorder="1" applyAlignment="1" applyProtection="1">
      <alignment horizontal="left" vertical="top" wrapText="1"/>
      <protection locked="0"/>
    </xf>
    <xf numFmtId="0" fontId="8" fillId="14" borderId="16" xfId="0" applyFont="1" applyFill="1" applyBorder="1" applyAlignment="1" applyProtection="1">
      <alignment horizontal="left" vertical="top" wrapText="1"/>
      <protection locked="0"/>
    </xf>
    <xf numFmtId="0" fontId="8" fillId="14" borderId="0" xfId="0" applyFont="1" applyFill="1" applyBorder="1" applyAlignment="1" applyProtection="1">
      <alignment horizontal="left" vertical="top" wrapText="1"/>
      <protection locked="0"/>
    </xf>
    <xf numFmtId="0" fontId="8" fillId="14" borderId="20" xfId="0" applyFont="1" applyFill="1" applyBorder="1" applyAlignment="1" applyProtection="1">
      <alignment horizontal="left" vertical="top" wrapText="1"/>
      <protection locked="0"/>
    </xf>
    <xf numFmtId="0" fontId="8" fillId="14" borderId="21" xfId="0" applyFont="1" applyFill="1" applyBorder="1" applyAlignment="1" applyProtection="1">
      <alignment horizontal="left" vertical="top" wrapText="1"/>
      <protection locked="0"/>
    </xf>
    <xf numFmtId="0" fontId="8" fillId="14" borderId="22" xfId="0" applyFont="1" applyFill="1" applyBorder="1" applyAlignment="1" applyProtection="1">
      <alignment horizontal="left" vertical="top" wrapText="1"/>
      <protection locked="0"/>
    </xf>
    <xf numFmtId="0" fontId="8" fillId="14" borderId="23" xfId="0" applyFont="1" applyFill="1" applyBorder="1" applyAlignment="1" applyProtection="1">
      <alignment horizontal="left" vertical="top" wrapText="1"/>
      <protection locked="0"/>
    </xf>
    <xf numFmtId="0" fontId="24" fillId="18" borderId="17" xfId="7" applyFont="1" applyFill="1" applyBorder="1" applyAlignment="1" applyProtection="1">
      <alignment horizontal="left" vertical="center" wrapText="1"/>
    </xf>
    <xf numFmtId="0" fontId="24" fillId="18" borderId="18" xfId="7" applyFont="1" applyFill="1" applyBorder="1" applyAlignment="1" applyProtection="1">
      <alignment horizontal="left" vertical="center" wrapText="1"/>
    </xf>
    <xf numFmtId="0" fontId="24" fillId="18" borderId="19" xfId="7" applyFont="1" applyFill="1" applyBorder="1" applyAlignment="1" applyProtection="1">
      <alignment horizontal="left" vertical="center" wrapText="1"/>
    </xf>
    <xf numFmtId="0" fontId="24" fillId="18" borderId="16" xfId="7" applyFont="1" applyFill="1" applyBorder="1" applyAlignment="1" applyProtection="1">
      <alignment horizontal="left" vertical="center" wrapText="1"/>
    </xf>
    <xf numFmtId="0" fontId="24" fillId="18" borderId="0" xfId="7" applyFont="1" applyFill="1" applyBorder="1" applyAlignment="1" applyProtection="1">
      <alignment horizontal="left" vertical="center" wrapText="1"/>
    </xf>
    <xf numFmtId="0" fontId="24" fillId="18" borderId="20" xfId="7" applyFont="1" applyFill="1" applyBorder="1" applyAlignment="1" applyProtection="1">
      <alignment horizontal="left" vertical="center" wrapText="1"/>
    </xf>
    <xf numFmtId="0" fontId="10" fillId="0" borderId="29" xfId="6" applyFont="1" applyBorder="1" applyAlignment="1" applyProtection="1">
      <alignment horizontal="center" vertical="center"/>
    </xf>
    <xf numFmtId="0" fontId="10" fillId="0" borderId="109" xfId="6" applyFont="1" applyBorder="1" applyAlignment="1" applyProtection="1">
      <alignment horizontal="center" vertical="center"/>
    </xf>
    <xf numFmtId="0" fontId="8" fillId="0" borderId="31" xfId="6" applyFont="1" applyBorder="1" applyAlignment="1" applyProtection="1">
      <alignment horizontal="left" vertical="center"/>
    </xf>
    <xf numFmtId="0" fontId="8" fillId="0" borderId="12" xfId="6" applyFont="1" applyBorder="1" applyAlignment="1" applyProtection="1">
      <alignment horizontal="left" vertical="center"/>
    </xf>
    <xf numFmtId="0" fontId="8" fillId="0" borderId="44" xfId="6" applyFont="1" applyBorder="1" applyAlignment="1" applyProtection="1">
      <alignment horizontal="left" vertical="center"/>
    </xf>
    <xf numFmtId="0" fontId="8" fillId="0" borderId="87" xfId="6" applyFont="1" applyBorder="1" applyAlignment="1" applyProtection="1">
      <alignment horizontal="left" vertical="center"/>
    </xf>
    <xf numFmtId="0" fontId="8" fillId="0" borderId="0" xfId="6" applyFont="1" applyFill="1" applyBorder="1" applyAlignment="1" applyProtection="1">
      <alignment horizontal="left" vertical="center"/>
    </xf>
    <xf numFmtId="0" fontId="8" fillId="14" borderId="17" xfId="0" applyFont="1" applyFill="1" applyBorder="1" applyAlignment="1" applyProtection="1">
      <alignment horizontal="left" vertical="top" wrapText="1"/>
      <protection locked="0"/>
    </xf>
    <xf numFmtId="0" fontId="8" fillId="14" borderId="18" xfId="0" applyFont="1" applyFill="1" applyBorder="1" applyAlignment="1" applyProtection="1">
      <alignment horizontal="left" vertical="top" wrapText="1"/>
      <protection locked="0"/>
    </xf>
    <xf numFmtId="0" fontId="8" fillId="14" borderId="19" xfId="0" applyFont="1" applyFill="1" applyBorder="1" applyAlignment="1" applyProtection="1">
      <alignment horizontal="left" vertical="top" wrapText="1"/>
      <protection locked="0"/>
    </xf>
    <xf numFmtId="0" fontId="34" fillId="12" borderId="41" xfId="0" applyFont="1" applyFill="1" applyBorder="1" applyAlignment="1" applyProtection="1">
      <alignment horizontal="left" wrapText="1"/>
    </xf>
    <xf numFmtId="0" fontId="34" fillId="12" borderId="42" xfId="0" applyFont="1" applyFill="1" applyBorder="1" applyAlignment="1" applyProtection="1">
      <alignment horizontal="left" wrapText="1"/>
    </xf>
    <xf numFmtId="0" fontId="34" fillId="12" borderId="43" xfId="0" applyFont="1" applyFill="1" applyBorder="1" applyAlignment="1" applyProtection="1">
      <alignment horizontal="left" wrapText="1"/>
    </xf>
    <xf numFmtId="0" fontId="24" fillId="6" borderId="41" xfId="7" applyFont="1" applyBorder="1" applyAlignment="1" applyProtection="1">
      <alignment horizontal="left" vertical="center" wrapText="1"/>
    </xf>
    <xf numFmtId="0" fontId="24" fillId="6" borderId="43" xfId="7" applyFont="1" applyBorder="1" applyAlignment="1" applyProtection="1">
      <alignment horizontal="left" vertical="center" wrapText="1"/>
    </xf>
    <xf numFmtId="2" fontId="11" fillId="15" borderId="1" xfId="0" applyNumberFormat="1" applyFont="1" applyFill="1" applyBorder="1" applyAlignment="1" applyProtection="1">
      <alignment horizontal="center" vertical="center"/>
    </xf>
    <xf numFmtId="2" fontId="11" fillId="15" borderId="27" xfId="0" applyNumberFormat="1" applyFont="1" applyFill="1" applyBorder="1" applyAlignment="1" applyProtection="1">
      <alignment horizontal="center" vertical="center"/>
    </xf>
    <xf numFmtId="2" fontId="11" fillId="15" borderId="34" xfId="0" applyNumberFormat="1" applyFont="1" applyFill="1" applyBorder="1" applyAlignment="1" applyProtection="1">
      <alignment horizontal="center" vertical="center"/>
    </xf>
    <xf numFmtId="2" fontId="11" fillId="15" borderId="26" xfId="0" applyNumberFormat="1" applyFont="1" applyFill="1" applyBorder="1" applyAlignment="1" applyProtection="1">
      <alignment horizontal="center" vertical="center"/>
    </xf>
    <xf numFmtId="0" fontId="8" fillId="0" borderId="18"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10" fillId="0" borderId="0"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30" xfId="0" applyFont="1" applyBorder="1" applyAlignment="1" applyProtection="1">
      <alignment horizontal="center" vertical="center"/>
    </xf>
    <xf numFmtId="2" fontId="8" fillId="14" borderId="1" xfId="0" applyNumberFormat="1" applyFont="1" applyFill="1" applyBorder="1" applyAlignment="1" applyProtection="1">
      <alignment horizontal="center" vertical="center"/>
      <protection locked="0"/>
    </xf>
    <xf numFmtId="2" fontId="8" fillId="14" borderId="27" xfId="0" applyNumberFormat="1" applyFont="1" applyFill="1" applyBorder="1" applyAlignment="1" applyProtection="1">
      <alignment horizontal="center" vertical="center"/>
      <protection locked="0"/>
    </xf>
    <xf numFmtId="0" fontId="25" fillId="0" borderId="0" xfId="1" applyFont="1" applyAlignment="1" applyProtection="1">
      <alignment horizontal="left" vertical="center"/>
      <protection locked="0"/>
    </xf>
    <xf numFmtId="0" fontId="9" fillId="0" borderId="97" xfId="6" applyNumberFormat="1" applyFont="1" applyBorder="1" applyAlignment="1" applyProtection="1">
      <alignment horizontal="left" vertical="center"/>
    </xf>
    <xf numFmtId="0" fontId="9" fillId="0" borderId="98" xfId="6" applyNumberFormat="1" applyFont="1" applyBorder="1" applyAlignment="1" applyProtection="1">
      <alignment horizontal="left" vertical="center"/>
    </xf>
    <xf numFmtId="0" fontId="9" fillId="0" borderId="68" xfId="6" applyNumberFormat="1" applyFont="1" applyBorder="1" applyAlignment="1" applyProtection="1">
      <alignment horizontal="left" vertical="center"/>
    </xf>
    <xf numFmtId="14" fontId="9" fillId="0" borderId="97" xfId="6" applyNumberFormat="1" applyFont="1" applyBorder="1" applyAlignment="1" applyProtection="1">
      <alignment horizontal="left" vertical="center"/>
    </xf>
    <xf numFmtId="14" fontId="9" fillId="0" borderId="98" xfId="6" applyNumberFormat="1" applyFont="1" applyBorder="1" applyAlignment="1" applyProtection="1">
      <alignment horizontal="left" vertical="center"/>
    </xf>
    <xf numFmtId="14" fontId="9" fillId="0" borderId="68" xfId="6" applyNumberFormat="1" applyFont="1" applyBorder="1" applyAlignment="1" applyProtection="1">
      <alignment horizontal="left" vertical="center"/>
    </xf>
    <xf numFmtId="0" fontId="9" fillId="0" borderId="97" xfId="6" applyNumberFormat="1" applyFont="1" applyBorder="1" applyAlignment="1" applyProtection="1">
      <alignment horizontal="left" vertical="center" wrapText="1"/>
    </xf>
    <xf numFmtId="0" fontId="9" fillId="0" borderId="98" xfId="6" applyNumberFormat="1" applyFont="1" applyBorder="1" applyAlignment="1" applyProtection="1">
      <alignment horizontal="left" vertical="center" wrapText="1"/>
    </xf>
    <xf numFmtId="0" fontId="9" fillId="0" borderId="68" xfId="6" applyNumberFormat="1" applyFont="1" applyBorder="1" applyAlignment="1" applyProtection="1">
      <alignment horizontal="left" vertical="center" wrapText="1"/>
    </xf>
    <xf numFmtId="14" fontId="9" fillId="0" borderId="99" xfId="6" applyNumberFormat="1" applyFont="1" applyBorder="1" applyAlignment="1" applyProtection="1">
      <alignment horizontal="left" vertical="center"/>
    </xf>
    <xf numFmtId="14" fontId="9" fillId="0" borderId="100" xfId="6" applyNumberFormat="1" applyFont="1" applyBorder="1" applyAlignment="1" applyProtection="1">
      <alignment horizontal="left" vertical="center"/>
    </xf>
    <xf numFmtId="14" fontId="9" fillId="0" borderId="77" xfId="6" applyNumberFormat="1" applyFont="1" applyBorder="1" applyAlignment="1" applyProtection="1">
      <alignment horizontal="left" vertical="center"/>
    </xf>
    <xf numFmtId="0" fontId="28" fillId="0" borderId="41" xfId="0" applyFont="1" applyFill="1" applyBorder="1" applyAlignment="1" applyProtection="1">
      <alignment vertical="center" wrapText="1"/>
    </xf>
    <xf numFmtId="0" fontId="28" fillId="0" borderId="42" xfId="0" applyFont="1" applyFill="1" applyBorder="1" applyAlignment="1" applyProtection="1">
      <alignment vertical="center" wrapText="1"/>
    </xf>
    <xf numFmtId="0" fontId="28" fillId="0" borderId="43" xfId="0" applyFont="1" applyFill="1" applyBorder="1" applyAlignment="1" applyProtection="1">
      <alignment vertical="center" wrapText="1"/>
    </xf>
    <xf numFmtId="0" fontId="24" fillId="6" borderId="42" xfId="7" applyFont="1" applyBorder="1" applyAlignment="1" applyProtection="1">
      <alignment horizontal="left" vertical="center" wrapText="1"/>
    </xf>
    <xf numFmtId="0" fontId="28" fillId="0" borderId="17" xfId="0" applyFont="1" applyBorder="1" applyAlignment="1" applyProtection="1">
      <alignment horizontal="left" vertical="center" wrapText="1"/>
    </xf>
    <xf numFmtId="0" fontId="28" fillId="0" borderId="18" xfId="0" applyFont="1" applyBorder="1" applyAlignment="1" applyProtection="1">
      <alignment horizontal="left" vertical="center" wrapText="1"/>
    </xf>
    <xf numFmtId="0" fontId="28" fillId="0" borderId="19" xfId="0" applyFont="1" applyBorder="1" applyAlignment="1" applyProtection="1">
      <alignment horizontal="left" vertical="center" wrapText="1"/>
    </xf>
    <xf numFmtId="0" fontId="28" fillId="0" borderId="21" xfId="0" applyFont="1" applyBorder="1" applyAlignment="1" applyProtection="1">
      <alignment horizontal="left" vertical="center" wrapText="1"/>
    </xf>
    <xf numFmtId="0" fontId="28" fillId="0" borderId="22" xfId="0" applyFont="1" applyBorder="1" applyAlignment="1" applyProtection="1">
      <alignment horizontal="left" vertical="center" wrapText="1"/>
    </xf>
    <xf numFmtId="0" fontId="28" fillId="0" borderId="23" xfId="0" applyFont="1" applyBorder="1" applyAlignment="1" applyProtection="1">
      <alignment horizontal="left" vertical="center" wrapText="1"/>
    </xf>
    <xf numFmtId="0" fontId="35" fillId="18" borderId="105" xfId="0" applyFont="1" applyFill="1" applyBorder="1" applyAlignment="1" applyProtection="1">
      <alignment horizontal="center" vertical="center"/>
    </xf>
    <xf numFmtId="0" fontId="35" fillId="18" borderId="106" xfId="0" applyFont="1" applyFill="1" applyBorder="1" applyAlignment="1" applyProtection="1">
      <alignment horizontal="center" vertical="center"/>
    </xf>
    <xf numFmtId="0" fontId="35" fillId="18" borderId="107" xfId="0" applyFont="1" applyFill="1" applyBorder="1" applyAlignment="1" applyProtection="1">
      <alignment horizontal="center" vertical="center"/>
    </xf>
    <xf numFmtId="0" fontId="42" fillId="0" borderId="17"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28" fillId="0" borderId="16"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8" fillId="0" borderId="20" xfId="0" applyFont="1" applyBorder="1" applyAlignment="1" applyProtection="1">
      <alignment horizontal="left" vertical="center" wrapText="1"/>
    </xf>
    <xf numFmtId="0" fontId="10" fillId="12" borderId="41" xfId="0" applyFont="1" applyFill="1" applyBorder="1" applyAlignment="1" applyProtection="1">
      <alignment horizontal="left" vertical="center"/>
    </xf>
    <xf numFmtId="0" fontId="10" fillId="12" borderId="42" xfId="0" applyFont="1" applyFill="1" applyBorder="1" applyAlignment="1" applyProtection="1">
      <alignment horizontal="left" vertical="center"/>
    </xf>
    <xf numFmtId="0" fontId="10" fillId="12" borderId="43" xfId="0" applyFont="1" applyFill="1" applyBorder="1" applyAlignment="1" applyProtection="1">
      <alignment horizontal="left" vertical="center"/>
    </xf>
    <xf numFmtId="0" fontId="10" fillId="0" borderId="7"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11"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42" fillId="0" borderId="17" xfId="0" applyFont="1" applyBorder="1" applyAlignment="1" applyProtection="1">
      <alignment horizontal="left" vertical="center"/>
    </xf>
    <xf numFmtId="0" fontId="42" fillId="0" borderId="18" xfId="0" applyFont="1" applyBorder="1" applyAlignment="1" applyProtection="1">
      <alignment horizontal="left" vertical="center"/>
    </xf>
    <xf numFmtId="0" fontId="42" fillId="0" borderId="16" xfId="0" applyFont="1" applyBorder="1" applyAlignment="1" applyProtection="1">
      <alignment horizontal="left" vertical="center"/>
    </xf>
    <xf numFmtId="0" fontId="42" fillId="0" borderId="0" xfId="0" applyFont="1" applyBorder="1" applyAlignment="1" applyProtection="1">
      <alignment horizontal="left" vertical="center"/>
    </xf>
    <xf numFmtId="0" fontId="10" fillId="0" borderId="6" xfId="0" applyFont="1" applyBorder="1" applyAlignment="1" applyProtection="1">
      <alignment horizontal="center" vertical="center"/>
    </xf>
    <xf numFmtId="0" fontId="8" fillId="14" borderId="17" xfId="0" quotePrefix="1" applyFont="1" applyFill="1" applyBorder="1" applyAlignment="1" applyProtection="1">
      <alignment horizontal="left" vertical="top" wrapText="1"/>
      <protection locked="0"/>
    </xf>
    <xf numFmtId="0" fontId="8" fillId="14" borderId="18" xfId="0" quotePrefix="1" applyFont="1" applyFill="1" applyBorder="1" applyAlignment="1" applyProtection="1">
      <alignment horizontal="left" vertical="top" wrapText="1"/>
      <protection locked="0"/>
    </xf>
    <xf numFmtId="0" fontId="8" fillId="14" borderId="19" xfId="0" quotePrefix="1" applyFont="1" applyFill="1" applyBorder="1" applyAlignment="1" applyProtection="1">
      <alignment horizontal="left" vertical="top" wrapText="1"/>
      <protection locked="0"/>
    </xf>
    <xf numFmtId="0" fontId="8" fillId="14" borderId="16" xfId="0" quotePrefix="1" applyFont="1" applyFill="1" applyBorder="1" applyAlignment="1" applyProtection="1">
      <alignment horizontal="left" vertical="top" wrapText="1"/>
      <protection locked="0"/>
    </xf>
    <xf numFmtId="0" fontId="8" fillId="14" borderId="0" xfId="0" quotePrefix="1" applyFont="1" applyFill="1" applyBorder="1" applyAlignment="1" applyProtection="1">
      <alignment horizontal="left" vertical="top" wrapText="1"/>
      <protection locked="0"/>
    </xf>
    <xf numFmtId="0" fontId="8" fillId="14" borderId="20" xfId="0" quotePrefix="1" applyFont="1" applyFill="1" applyBorder="1" applyAlignment="1" applyProtection="1">
      <alignment horizontal="left" vertical="top" wrapText="1"/>
      <protection locked="0"/>
    </xf>
    <xf numFmtId="0" fontId="8" fillId="14" borderId="21" xfId="0" quotePrefix="1" applyFont="1" applyFill="1" applyBorder="1" applyAlignment="1" applyProtection="1">
      <alignment horizontal="left" vertical="top" wrapText="1"/>
      <protection locked="0"/>
    </xf>
    <xf numFmtId="0" fontId="8" fillId="14" borderId="22" xfId="0" quotePrefix="1" applyFont="1" applyFill="1" applyBorder="1" applyAlignment="1" applyProtection="1">
      <alignment horizontal="left" vertical="top" wrapText="1"/>
      <protection locked="0"/>
    </xf>
    <xf numFmtId="0" fontId="8" fillId="14" borderId="23" xfId="0" quotePrefix="1" applyFont="1" applyFill="1" applyBorder="1" applyAlignment="1" applyProtection="1">
      <alignment horizontal="left" vertical="top" wrapText="1"/>
      <protection locked="0"/>
    </xf>
    <xf numFmtId="0" fontId="9" fillId="0" borderId="95" xfId="6" applyFont="1" applyBorder="1" applyAlignment="1" applyProtection="1">
      <alignment horizontal="left" vertical="center"/>
    </xf>
    <xf numFmtId="0" fontId="9" fillId="0" borderId="96" xfId="6" applyFont="1" applyBorder="1" applyAlignment="1" applyProtection="1">
      <alignment horizontal="left" vertical="center"/>
    </xf>
    <xf numFmtId="0" fontId="9" fillId="0" borderId="67" xfId="6" applyFont="1" applyBorder="1" applyAlignment="1" applyProtection="1">
      <alignment horizontal="left" vertical="center"/>
    </xf>
    <xf numFmtId="0" fontId="10" fillId="0" borderId="10" xfId="0" applyFont="1" applyBorder="1" applyAlignment="1" applyProtection="1">
      <alignment horizontal="center" vertical="center"/>
    </xf>
    <xf numFmtId="0" fontId="10" fillId="0" borderId="62" xfId="0" applyFont="1" applyBorder="1" applyAlignment="1" applyProtection="1">
      <alignment horizontal="center" vertical="center"/>
    </xf>
    <xf numFmtId="0" fontId="10" fillId="0" borderId="1"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8"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32"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33" xfId="0" applyFont="1" applyBorder="1" applyAlignment="1" applyProtection="1">
      <alignment horizontal="center"/>
    </xf>
    <xf numFmtId="0" fontId="10" fillId="0" borderId="30" xfId="0" applyFont="1" applyBorder="1" applyAlignment="1" applyProtection="1">
      <alignment horizontal="center"/>
    </xf>
    <xf numFmtId="0" fontId="9" fillId="0" borderId="95" xfId="6" applyFont="1" applyBorder="1" applyAlignment="1" applyProtection="1">
      <alignment horizontal="left"/>
    </xf>
    <xf numFmtId="0" fontId="9" fillId="0" borderId="96" xfId="6" applyFont="1" applyBorder="1" applyAlignment="1" applyProtection="1">
      <alignment horizontal="left"/>
    </xf>
    <xf numFmtId="0" fontId="9" fillId="0" borderId="67" xfId="6" applyFont="1" applyBorder="1" applyAlignment="1" applyProtection="1">
      <alignment horizontal="left"/>
    </xf>
    <xf numFmtId="0" fontId="8" fillId="0" borderId="17" xfId="0" applyFont="1" applyBorder="1" applyAlignment="1" applyProtection="1">
      <alignment horizontal="left" vertical="top" wrapText="1"/>
    </xf>
    <xf numFmtId="0" fontId="8" fillId="0" borderId="18" xfId="0" applyFont="1" applyBorder="1" applyAlignment="1" applyProtection="1">
      <alignment horizontal="left" vertical="top" wrapText="1"/>
    </xf>
    <xf numFmtId="0" fontId="8" fillId="0" borderId="19" xfId="0" applyFont="1" applyBorder="1" applyAlignment="1" applyProtection="1">
      <alignment horizontal="left" vertical="top" wrapText="1"/>
    </xf>
    <xf numFmtId="0" fontId="8" fillId="0" borderId="21" xfId="0" applyFont="1" applyBorder="1" applyAlignment="1" applyProtection="1">
      <alignment horizontal="left" vertical="top" wrapText="1"/>
    </xf>
    <xf numFmtId="0" fontId="8" fillId="0" borderId="22" xfId="0" applyFont="1" applyBorder="1" applyAlignment="1" applyProtection="1">
      <alignment horizontal="left" vertical="top" wrapText="1"/>
    </xf>
    <xf numFmtId="0" fontId="8" fillId="0" borderId="23" xfId="0" applyFont="1" applyBorder="1" applyAlignment="1" applyProtection="1">
      <alignment horizontal="left" vertical="top" wrapText="1"/>
    </xf>
    <xf numFmtId="0" fontId="9" fillId="0" borderId="97" xfId="6" applyNumberFormat="1" applyFont="1" applyBorder="1" applyAlignment="1" applyProtection="1">
      <alignment horizontal="left"/>
    </xf>
    <xf numFmtId="0" fontId="9" fillId="0" borderId="98" xfId="6" applyNumberFormat="1" applyFont="1" applyBorder="1" applyAlignment="1" applyProtection="1">
      <alignment horizontal="left"/>
    </xf>
    <xf numFmtId="0" fontId="9" fillId="0" borderId="68" xfId="6" applyNumberFormat="1" applyFont="1" applyBorder="1" applyAlignment="1" applyProtection="1">
      <alignment horizontal="left"/>
    </xf>
    <xf numFmtId="14" fontId="9" fillId="0" borderId="97" xfId="6" applyNumberFormat="1" applyFont="1" applyBorder="1" applyAlignment="1" applyProtection="1">
      <alignment horizontal="left"/>
    </xf>
    <xf numFmtId="14" fontId="9" fillId="0" borderId="98" xfId="6" applyNumberFormat="1" applyFont="1" applyBorder="1" applyAlignment="1" applyProtection="1">
      <alignment horizontal="left"/>
    </xf>
    <xf numFmtId="14" fontId="9" fillId="0" borderId="68" xfId="6" applyNumberFormat="1" applyFont="1" applyBorder="1" applyAlignment="1" applyProtection="1">
      <alignment horizontal="left"/>
    </xf>
    <xf numFmtId="14" fontId="9" fillId="0" borderId="99" xfId="6" applyNumberFormat="1" applyFont="1" applyBorder="1" applyAlignment="1" applyProtection="1">
      <alignment horizontal="left"/>
    </xf>
    <xf numFmtId="14" fontId="9" fillId="0" borderId="100" xfId="6" applyNumberFormat="1" applyFont="1" applyBorder="1" applyAlignment="1" applyProtection="1">
      <alignment horizontal="left"/>
    </xf>
    <xf numFmtId="14" fontId="9" fillId="0" borderId="77" xfId="6" applyNumberFormat="1" applyFont="1" applyBorder="1" applyAlignment="1" applyProtection="1">
      <alignment horizontal="left"/>
    </xf>
    <xf numFmtId="0" fontId="10" fillId="18" borderId="105" xfId="0" applyFont="1" applyFill="1" applyBorder="1" applyAlignment="1" applyProtection="1">
      <alignment horizontal="center" vertical="center"/>
    </xf>
    <xf numFmtId="0" fontId="10" fillId="18" borderId="106" xfId="0" applyFont="1" applyFill="1" applyBorder="1" applyAlignment="1" applyProtection="1">
      <alignment horizontal="center" vertical="center"/>
    </xf>
    <xf numFmtId="0" fontId="10" fillId="18" borderId="107" xfId="0" applyFont="1" applyFill="1" applyBorder="1" applyAlignment="1" applyProtection="1">
      <alignment horizontal="center" vertical="center"/>
    </xf>
    <xf numFmtId="0" fontId="8" fillId="0" borderId="119" xfId="0" applyFont="1" applyBorder="1" applyAlignment="1" applyProtection="1">
      <alignment vertical="center"/>
    </xf>
    <xf numFmtId="0" fontId="8" fillId="0" borderId="98" xfId="0" applyFont="1" applyBorder="1" applyAlignment="1" applyProtection="1">
      <alignment vertical="center"/>
    </xf>
    <xf numFmtId="0" fontId="10" fillId="0" borderId="71" xfId="0" applyFont="1" applyBorder="1" applyAlignment="1" applyProtection="1">
      <alignment horizontal="left" vertical="center" wrapText="1"/>
    </xf>
    <xf numFmtId="0" fontId="10" fillId="0" borderId="103" xfId="0" applyFont="1" applyBorder="1" applyAlignment="1" applyProtection="1">
      <alignment horizontal="left" vertical="center" wrapText="1"/>
    </xf>
    <xf numFmtId="0" fontId="8" fillId="0" borderId="119" xfId="0" applyFont="1" applyBorder="1" applyAlignment="1" applyProtection="1">
      <alignment horizontal="left" vertical="center" wrapText="1"/>
    </xf>
    <xf numFmtId="0" fontId="8" fillId="0" borderId="68"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67" xfId="0" applyFont="1" applyBorder="1" applyAlignment="1" applyProtection="1">
      <alignment horizontal="left" vertical="center" wrapText="1"/>
    </xf>
    <xf numFmtId="0" fontId="10" fillId="0" borderId="71" xfId="0" applyFont="1" applyBorder="1" applyAlignment="1" applyProtection="1">
      <alignment horizontal="left" vertical="center"/>
    </xf>
    <xf numFmtId="0" fontId="10" fillId="0" borderId="103" xfId="0" applyFont="1" applyBorder="1" applyAlignment="1" applyProtection="1">
      <alignment horizontal="left" vertical="center"/>
    </xf>
    <xf numFmtId="0" fontId="8" fillId="0" borderId="41" xfId="0" applyFont="1" applyBorder="1" applyAlignment="1" applyProtection="1">
      <alignment horizontal="left" vertical="center" wrapText="1"/>
    </xf>
    <xf numFmtId="0" fontId="8" fillId="0" borderId="42" xfId="0" applyFont="1" applyBorder="1" applyAlignment="1" applyProtection="1">
      <alignment horizontal="left" vertical="center" wrapText="1"/>
    </xf>
    <xf numFmtId="0" fontId="8" fillId="0" borderId="43" xfId="0" applyFont="1" applyBorder="1" applyAlignment="1" applyProtection="1">
      <alignment horizontal="left" vertical="center" wrapText="1"/>
    </xf>
    <xf numFmtId="0" fontId="41" fillId="18" borderId="142" xfId="0" applyFont="1" applyFill="1" applyBorder="1" applyAlignment="1" applyProtection="1">
      <alignment horizontal="center" vertical="center"/>
    </xf>
    <xf numFmtId="0" fontId="41" fillId="18" borderId="143" xfId="0" applyFont="1" applyFill="1" applyBorder="1" applyAlignment="1" applyProtection="1">
      <alignment horizontal="center" vertical="center"/>
    </xf>
    <xf numFmtId="0" fontId="41" fillId="18" borderId="164" xfId="0" applyFont="1" applyFill="1" applyBorder="1" applyAlignment="1" applyProtection="1">
      <alignment horizontal="center" vertical="center"/>
    </xf>
    <xf numFmtId="0" fontId="43" fillId="19" borderId="48" xfId="0" applyFont="1" applyFill="1" applyBorder="1" applyAlignment="1" applyProtection="1">
      <alignment horizontal="center" vertical="center"/>
    </xf>
    <xf numFmtId="0" fontId="43" fillId="19" borderId="98" xfId="0" applyFont="1" applyFill="1" applyBorder="1" applyAlignment="1" applyProtection="1">
      <alignment horizontal="center" vertical="center"/>
    </xf>
    <xf numFmtId="0" fontId="17" fillId="14" borderId="17" xfId="0" applyFont="1" applyFill="1" applyBorder="1" applyAlignment="1" applyProtection="1">
      <alignment horizontal="left" vertical="top" wrapText="1"/>
      <protection locked="0"/>
    </xf>
    <xf numFmtId="0" fontId="17" fillId="14" borderId="18" xfId="0" applyFont="1" applyFill="1" applyBorder="1" applyAlignment="1" applyProtection="1">
      <alignment horizontal="left" vertical="top" wrapText="1"/>
      <protection locked="0"/>
    </xf>
    <xf numFmtId="0" fontId="17" fillId="14" borderId="19" xfId="0" applyFont="1" applyFill="1" applyBorder="1" applyAlignment="1" applyProtection="1">
      <alignment horizontal="left" vertical="top" wrapText="1"/>
      <protection locked="0"/>
    </xf>
    <xf numFmtId="0" fontId="17" fillId="14" borderId="16" xfId="0" applyFont="1" applyFill="1" applyBorder="1" applyAlignment="1" applyProtection="1">
      <alignment horizontal="left" vertical="top" wrapText="1"/>
      <protection locked="0"/>
    </xf>
    <xf numFmtId="0" fontId="17" fillId="14" borderId="0" xfId="0" applyFont="1" applyFill="1" applyBorder="1" applyAlignment="1" applyProtection="1">
      <alignment horizontal="left" vertical="top" wrapText="1"/>
      <protection locked="0"/>
    </xf>
    <xf numFmtId="0" fontId="17" fillId="14" borderId="20" xfId="0" applyFont="1" applyFill="1" applyBorder="1" applyAlignment="1" applyProtection="1">
      <alignment horizontal="left" vertical="top" wrapText="1"/>
      <protection locked="0"/>
    </xf>
    <xf numFmtId="0" fontId="17" fillId="14" borderId="21" xfId="0" applyFont="1" applyFill="1" applyBorder="1" applyAlignment="1" applyProtection="1">
      <alignment horizontal="left" vertical="top" wrapText="1"/>
      <protection locked="0"/>
    </xf>
    <xf numFmtId="0" fontId="17" fillId="14" borderId="22" xfId="0" applyFont="1" applyFill="1" applyBorder="1" applyAlignment="1" applyProtection="1">
      <alignment horizontal="left" vertical="top" wrapText="1"/>
      <protection locked="0"/>
    </xf>
    <xf numFmtId="0" fontId="17" fillId="14" borderId="23" xfId="0" applyFont="1" applyFill="1" applyBorder="1" applyAlignment="1" applyProtection="1">
      <alignment horizontal="left" vertical="top" wrapText="1"/>
      <protection locked="0"/>
    </xf>
    <xf numFmtId="0" fontId="10" fillId="0" borderId="108" xfId="0" applyFont="1" applyBorder="1" applyAlignment="1" applyProtection="1">
      <alignment horizontal="center" vertical="center"/>
    </xf>
    <xf numFmtId="166" fontId="11" fillId="15" borderId="11" xfId="0" applyNumberFormat="1" applyFont="1" applyFill="1" applyBorder="1" applyAlignment="1" applyProtection="1">
      <alignment horizontal="center" vertical="center"/>
    </xf>
    <xf numFmtId="166" fontId="11" fillId="15" borderId="12" xfId="0" applyNumberFormat="1" applyFont="1" applyFill="1" applyBorder="1" applyAlignment="1" applyProtection="1">
      <alignment horizontal="center" vertical="center"/>
    </xf>
    <xf numFmtId="166" fontId="8" fillId="2" borderId="11" xfId="0" applyNumberFormat="1" applyFont="1" applyFill="1" applyBorder="1" applyAlignment="1" applyProtection="1">
      <alignment horizontal="center" vertical="center"/>
    </xf>
    <xf numFmtId="166" fontId="8" fillId="2" borderId="32" xfId="0" applyNumberFormat="1" applyFont="1" applyFill="1" applyBorder="1" applyAlignment="1" applyProtection="1">
      <alignment horizontal="center" vertical="center"/>
    </xf>
    <xf numFmtId="0" fontId="8" fillId="0" borderId="41" xfId="0" applyFont="1" applyFill="1" applyBorder="1" applyAlignment="1" applyProtection="1">
      <alignment horizontal="left" vertical="center"/>
    </xf>
    <xf numFmtId="0" fontId="8" fillId="0" borderId="42" xfId="0" applyFont="1" applyFill="1" applyBorder="1" applyAlignment="1" applyProtection="1">
      <alignment horizontal="left" vertical="center"/>
    </xf>
    <xf numFmtId="0" fontId="8" fillId="0" borderId="42" xfId="0" applyFont="1" applyFill="1" applyBorder="1" applyAlignment="1" applyProtection="1">
      <alignment horizontal="right" vertical="center"/>
    </xf>
    <xf numFmtId="0" fontId="8" fillId="0" borderId="43" xfId="0" applyFont="1" applyFill="1" applyBorder="1" applyAlignment="1" applyProtection="1">
      <alignment horizontal="right" vertical="center"/>
    </xf>
    <xf numFmtId="0" fontId="8" fillId="0" borderId="41" xfId="0" applyFont="1" applyFill="1" applyBorder="1" applyAlignment="1" applyProtection="1">
      <alignment horizontal="right" vertical="center"/>
    </xf>
    <xf numFmtId="0" fontId="10" fillId="0" borderId="29" xfId="0" applyFont="1" applyBorder="1" applyAlignment="1" applyProtection="1">
      <alignment horizontal="center" vertical="center"/>
    </xf>
    <xf numFmtId="0" fontId="43" fillId="19" borderId="130" xfId="0" applyFont="1" applyFill="1" applyBorder="1" applyAlignment="1" applyProtection="1">
      <alignment horizontal="center" vertical="center"/>
    </xf>
    <xf numFmtId="0" fontId="43" fillId="19" borderId="131" xfId="0" applyFont="1" applyFill="1" applyBorder="1" applyAlignment="1" applyProtection="1">
      <alignment horizontal="center" vertical="center"/>
    </xf>
    <xf numFmtId="0" fontId="8" fillId="0" borderId="73" xfId="6" applyFont="1" applyBorder="1" applyAlignment="1" applyProtection="1">
      <alignment horizontal="left" vertical="center"/>
    </xf>
    <xf numFmtId="0" fontId="8" fillId="0" borderId="167" xfId="6" applyFont="1" applyBorder="1" applyAlignment="1" applyProtection="1">
      <alignment horizontal="left" vertical="center"/>
    </xf>
    <xf numFmtId="0" fontId="8" fillId="0" borderId="48" xfId="6" applyNumberFormat="1" applyFont="1" applyBorder="1" applyAlignment="1" applyProtection="1">
      <alignment horizontal="left" vertical="center"/>
    </xf>
    <xf numFmtId="0" fontId="8" fillId="0" borderId="168" xfId="6" applyNumberFormat="1" applyFont="1" applyBorder="1" applyAlignment="1" applyProtection="1">
      <alignment horizontal="left" vertical="center"/>
    </xf>
    <xf numFmtId="0" fontId="8" fillId="0" borderId="48" xfId="6" applyFont="1" applyBorder="1" applyAlignment="1" applyProtection="1">
      <alignment horizontal="left" vertical="center"/>
    </xf>
    <xf numFmtId="0" fontId="8" fillId="0" borderId="168" xfId="6" applyFont="1" applyBorder="1" applyAlignment="1" applyProtection="1">
      <alignment horizontal="left" vertical="center"/>
    </xf>
    <xf numFmtId="0" fontId="8" fillId="0" borderId="71" xfId="6" applyFont="1" applyBorder="1" applyAlignment="1" applyProtection="1">
      <alignment horizontal="left" vertical="center"/>
    </xf>
    <xf numFmtId="0" fontId="8" fillId="0" borderId="169" xfId="6" applyFont="1" applyBorder="1" applyAlignment="1" applyProtection="1">
      <alignment horizontal="left" vertical="center"/>
    </xf>
    <xf numFmtId="0" fontId="8" fillId="0" borderId="50" xfId="0" applyFont="1" applyFill="1" applyBorder="1" applyAlignment="1" applyProtection="1">
      <alignment horizontal="left" vertical="center" wrapText="1"/>
    </xf>
    <xf numFmtId="0" fontId="8" fillId="0" borderId="49" xfId="0" applyFont="1" applyFill="1" applyBorder="1" applyAlignment="1" applyProtection="1">
      <alignment horizontal="left" vertical="center" wrapText="1"/>
    </xf>
    <xf numFmtId="0" fontId="8" fillId="0" borderId="128" xfId="0" applyFont="1" applyFill="1" applyBorder="1" applyAlignment="1" applyProtection="1">
      <alignment horizontal="left" vertical="center" wrapText="1"/>
    </xf>
    <xf numFmtId="0" fontId="9" fillId="0" borderId="113" xfId="6" applyFont="1" applyBorder="1" applyAlignment="1" applyProtection="1">
      <alignment horizontal="left" vertical="center"/>
    </xf>
    <xf numFmtId="0" fontId="9" fillId="0" borderId="101" xfId="6" applyFont="1" applyBorder="1" applyAlignment="1" applyProtection="1">
      <alignment horizontal="left" vertical="center"/>
    </xf>
    <xf numFmtId="0" fontId="9" fillId="0" borderId="76" xfId="6" applyFont="1" applyBorder="1" applyAlignment="1" applyProtection="1">
      <alignment horizontal="left" vertical="center"/>
    </xf>
    <xf numFmtId="0" fontId="10" fillId="0" borderId="29"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37" xfId="0" applyFont="1" applyFill="1" applyBorder="1" applyAlignment="1" applyProtection="1">
      <alignment horizontal="center" vertical="center" wrapText="1"/>
    </xf>
    <xf numFmtId="0" fontId="10" fillId="0" borderId="75" xfId="0" applyFont="1" applyFill="1" applyBorder="1" applyAlignment="1" applyProtection="1">
      <alignment horizontal="center" vertical="center" wrapText="1"/>
    </xf>
    <xf numFmtId="0" fontId="8" fillId="0" borderId="97" xfId="0" applyFont="1" applyBorder="1" applyAlignment="1" applyProtection="1">
      <alignment horizontal="left" vertical="center" wrapText="1"/>
    </xf>
    <xf numFmtId="0" fontId="8" fillId="0" borderId="46" xfId="0" applyFont="1" applyBorder="1" applyAlignment="1" applyProtection="1">
      <alignment horizontal="left" vertical="center" wrapText="1"/>
    </xf>
    <xf numFmtId="0" fontId="41" fillId="18" borderId="105" xfId="0" applyFont="1" applyFill="1" applyBorder="1" applyAlignment="1" applyProtection="1">
      <alignment horizontal="center" vertical="center"/>
    </xf>
    <xf numFmtId="0" fontId="41" fillId="18" borderId="106" xfId="0" applyFont="1" applyFill="1" applyBorder="1" applyAlignment="1" applyProtection="1">
      <alignment horizontal="center" vertical="center"/>
    </xf>
    <xf numFmtId="0" fontId="41" fillId="18" borderId="107" xfId="0" applyFont="1" applyFill="1" applyBorder="1" applyAlignment="1" applyProtection="1">
      <alignment horizontal="center" vertical="center"/>
    </xf>
    <xf numFmtId="0" fontId="17" fillId="0" borderId="92"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24" fillId="6" borderId="17" xfId="7" applyFont="1" applyBorder="1" applyAlignment="1" applyProtection="1">
      <alignment horizontal="left" vertical="center" wrapText="1"/>
    </xf>
    <xf numFmtId="0" fontId="24" fillId="6" borderId="18" xfId="7" applyFont="1" applyBorder="1" applyAlignment="1" applyProtection="1">
      <alignment horizontal="left" vertical="center" wrapText="1"/>
    </xf>
    <xf numFmtId="0" fontId="24" fillId="6" borderId="19" xfId="7" applyFont="1" applyBorder="1" applyAlignment="1" applyProtection="1">
      <alignment horizontal="left" vertical="center" wrapText="1"/>
    </xf>
    <xf numFmtId="0" fontId="30" fillId="0" borderId="17" xfId="0" applyFont="1" applyBorder="1" applyAlignment="1" applyProtection="1">
      <alignment horizontal="left" vertical="center" wrapText="1"/>
    </xf>
    <xf numFmtId="0" fontId="30" fillId="0" borderId="18" xfId="0" applyFont="1" applyBorder="1" applyAlignment="1" applyProtection="1">
      <alignment horizontal="left" vertical="center" wrapText="1"/>
    </xf>
    <xf numFmtId="0" fontId="30" fillId="0" borderId="19" xfId="0" applyFont="1" applyBorder="1" applyAlignment="1" applyProtection="1">
      <alignment horizontal="left" vertical="center" wrapText="1"/>
    </xf>
    <xf numFmtId="0" fontId="10" fillId="18" borderId="105" xfId="0" applyFont="1" applyFill="1" applyBorder="1" applyAlignment="1" applyProtection="1">
      <alignment horizontal="center" vertical="center" wrapText="1"/>
    </xf>
    <xf numFmtId="0" fontId="10" fillId="18" borderId="106" xfId="0" applyFont="1" applyFill="1" applyBorder="1" applyAlignment="1" applyProtection="1">
      <alignment horizontal="center" vertical="center" wrapText="1"/>
    </xf>
    <xf numFmtId="0" fontId="10" fillId="18" borderId="107" xfId="0" applyFont="1" applyFill="1" applyBorder="1" applyAlignment="1" applyProtection="1">
      <alignment horizontal="center" vertical="center" wrapText="1"/>
    </xf>
    <xf numFmtId="0" fontId="24" fillId="18" borderId="105" xfId="0" applyFont="1" applyFill="1" applyBorder="1" applyAlignment="1" applyProtection="1">
      <alignment horizontal="center" vertical="center" wrapText="1"/>
    </xf>
    <xf numFmtId="0" fontId="24" fillId="18" borderId="106" xfId="0" applyFont="1" applyFill="1" applyBorder="1" applyAlignment="1" applyProtection="1">
      <alignment horizontal="center" vertical="center" wrapText="1"/>
    </xf>
    <xf numFmtId="0" fontId="24" fillId="18" borderId="107" xfId="0" applyFont="1" applyFill="1" applyBorder="1" applyAlignment="1" applyProtection="1">
      <alignment horizontal="center" vertical="center" wrapText="1"/>
    </xf>
    <xf numFmtId="0" fontId="8" fillId="0" borderId="21" xfId="0" applyFont="1" applyBorder="1" applyAlignment="1" applyProtection="1">
      <alignment horizontal="left" vertical="center"/>
    </xf>
    <xf numFmtId="0" fontId="8" fillId="0" borderId="22" xfId="0" applyFont="1" applyBorder="1" applyAlignment="1" applyProtection="1">
      <alignment horizontal="left" vertical="center"/>
    </xf>
    <xf numFmtId="0" fontId="24" fillId="18" borderId="105" xfId="0" applyFont="1" applyFill="1" applyBorder="1" applyAlignment="1" applyProtection="1">
      <alignment horizontal="center" vertical="center"/>
    </xf>
    <xf numFmtId="0" fontId="24" fillId="18" borderId="106" xfId="0" applyFont="1" applyFill="1" applyBorder="1" applyAlignment="1" applyProtection="1">
      <alignment horizontal="center" vertical="center"/>
    </xf>
    <xf numFmtId="0" fontId="24" fillId="18" borderId="107" xfId="0" applyFont="1" applyFill="1" applyBorder="1" applyAlignment="1" applyProtection="1">
      <alignment horizontal="center" vertical="center"/>
    </xf>
    <xf numFmtId="0" fontId="17" fillId="0" borderId="147" xfId="0" applyFont="1" applyBorder="1" applyAlignment="1" applyProtection="1">
      <alignment horizontal="left" vertical="center"/>
    </xf>
    <xf numFmtId="0" fontId="17" fillId="0" borderId="144" xfId="0" applyFont="1" applyBorder="1" applyAlignment="1" applyProtection="1">
      <alignment horizontal="left" vertical="center"/>
    </xf>
    <xf numFmtId="0" fontId="8" fillId="0" borderId="29" xfId="0" applyFont="1" applyFill="1" applyBorder="1" applyAlignment="1" applyProtection="1">
      <alignment horizontal="left" vertical="center" wrapText="1"/>
    </xf>
    <xf numFmtId="0" fontId="8" fillId="0" borderId="109" xfId="0" applyFont="1" applyFill="1" applyBorder="1" applyAlignment="1" applyProtection="1">
      <alignment horizontal="left" vertical="center" wrapText="1"/>
    </xf>
    <xf numFmtId="0" fontId="10" fillId="0" borderId="137" xfId="0" applyFont="1" applyBorder="1" applyAlignment="1" applyProtection="1">
      <alignment horizontal="center" wrapText="1"/>
    </xf>
    <xf numFmtId="0" fontId="10" fillId="0" borderId="135" xfId="0" applyFont="1" applyBorder="1" applyAlignment="1" applyProtection="1">
      <alignment horizontal="center" wrapText="1"/>
    </xf>
    <xf numFmtId="0" fontId="28" fillId="0" borderId="134" xfId="0" applyFont="1" applyBorder="1" applyAlignment="1" applyProtection="1">
      <alignment horizontal="left" vertical="center" wrapText="1"/>
    </xf>
    <xf numFmtId="0" fontId="28" fillId="0" borderId="122" xfId="0" applyFont="1" applyBorder="1" applyAlignment="1" applyProtection="1">
      <alignment horizontal="left" vertical="center" wrapText="1"/>
    </xf>
    <xf numFmtId="0" fontId="28" fillId="0" borderId="123" xfId="0" applyFont="1" applyBorder="1" applyAlignment="1" applyProtection="1">
      <alignment horizontal="left" vertical="center" wrapText="1"/>
    </xf>
    <xf numFmtId="0" fontId="8" fillId="0" borderId="93" xfId="0" applyFont="1" applyBorder="1" applyAlignment="1" applyProtection="1">
      <alignment horizontal="left" vertical="center" wrapText="1"/>
    </xf>
    <xf numFmtId="0" fontId="8" fillId="0" borderId="88" xfId="0" applyFont="1" applyBorder="1" applyAlignment="1" applyProtection="1">
      <alignment horizontal="left" vertical="center" wrapText="1"/>
    </xf>
    <xf numFmtId="0" fontId="10" fillId="0" borderId="31" xfId="0" applyFont="1" applyBorder="1" applyAlignment="1" applyProtection="1">
      <alignment horizontal="center" vertical="center" wrapText="1"/>
    </xf>
    <xf numFmtId="166" fontId="11" fillId="15" borderId="35" xfId="0" applyNumberFormat="1" applyFont="1" applyFill="1" applyBorder="1" applyAlignment="1" applyProtection="1">
      <alignment horizontal="center" vertical="center"/>
    </xf>
    <xf numFmtId="166" fontId="11" fillId="15" borderId="15" xfId="0" applyNumberFormat="1" applyFont="1" applyFill="1" applyBorder="1" applyAlignment="1" applyProtection="1">
      <alignment horizontal="center" vertical="center"/>
    </xf>
    <xf numFmtId="166" fontId="11" fillId="15" borderId="16" xfId="0" applyNumberFormat="1" applyFont="1" applyFill="1" applyBorder="1" applyAlignment="1" applyProtection="1">
      <alignment horizontal="center" vertical="center"/>
    </xf>
    <xf numFmtId="166" fontId="11" fillId="15" borderId="5" xfId="0" applyNumberFormat="1" applyFont="1" applyFill="1" applyBorder="1" applyAlignment="1" applyProtection="1">
      <alignment horizontal="center" vertical="center"/>
    </xf>
    <xf numFmtId="166" fontId="11" fillId="15" borderId="3" xfId="0" applyNumberFormat="1" applyFont="1" applyFill="1" applyBorder="1" applyAlignment="1" applyProtection="1">
      <alignment horizontal="center" vertical="center"/>
    </xf>
    <xf numFmtId="166" fontId="11" fillId="15" borderId="0" xfId="0" applyNumberFormat="1" applyFont="1" applyFill="1" applyBorder="1" applyAlignment="1" applyProtection="1">
      <alignment horizontal="center" vertical="center"/>
    </xf>
    <xf numFmtId="0" fontId="24" fillId="6" borderId="42" xfId="7" applyFont="1" applyBorder="1" applyAlignment="1" applyProtection="1">
      <alignment horizontal="center" vertical="center"/>
    </xf>
    <xf numFmtId="0" fontId="24" fillId="6" borderId="43" xfId="7" applyFont="1" applyBorder="1" applyAlignment="1" applyProtection="1">
      <alignment horizontal="center" vertical="center"/>
    </xf>
    <xf numFmtId="0" fontId="8" fillId="0" borderId="48" xfId="0" applyFont="1" applyFill="1" applyBorder="1" applyAlignment="1" applyProtection="1">
      <alignment horizontal="left" vertical="center" wrapText="1"/>
    </xf>
    <xf numFmtId="0" fontId="8" fillId="0" borderId="98" xfId="0" applyFont="1" applyFill="1" applyBorder="1" applyAlignment="1" applyProtection="1">
      <alignment horizontal="left" vertical="center" wrapText="1"/>
    </xf>
    <xf numFmtId="0" fontId="8" fillId="0" borderId="68" xfId="0" applyFont="1" applyFill="1" applyBorder="1" applyAlignment="1" applyProtection="1">
      <alignment horizontal="left" vertical="center" wrapText="1"/>
    </xf>
    <xf numFmtId="0" fontId="10" fillId="0" borderId="37" xfId="0" applyFont="1" applyBorder="1" applyAlignment="1" applyProtection="1">
      <alignment horizontal="center" vertical="center" wrapText="1"/>
    </xf>
    <xf numFmtId="0" fontId="10" fillId="0" borderId="75" xfId="0" applyFont="1" applyBorder="1" applyAlignment="1" applyProtection="1">
      <alignment horizontal="center" vertical="center" wrapText="1"/>
    </xf>
    <xf numFmtId="0" fontId="10" fillId="0" borderId="31" xfId="0" applyFont="1" applyBorder="1" applyAlignment="1" applyProtection="1">
      <alignment horizontal="center" vertical="center"/>
    </xf>
    <xf numFmtId="0" fontId="43" fillId="19" borderId="134" xfId="0" applyFont="1" applyFill="1" applyBorder="1" applyAlignment="1" applyProtection="1">
      <alignment horizontal="center" vertical="center"/>
    </xf>
    <xf numFmtId="0" fontId="43" fillId="19" borderId="123" xfId="0" applyFont="1" applyFill="1" applyBorder="1" applyAlignment="1" applyProtection="1">
      <alignment horizontal="center" vertical="center"/>
    </xf>
    <xf numFmtId="166" fontId="8" fillId="2" borderId="17" xfId="0" applyNumberFormat="1" applyFont="1" applyFill="1" applyBorder="1" applyAlignment="1" applyProtection="1">
      <alignment horizontal="center" vertical="center"/>
    </xf>
    <xf numFmtId="166" fontId="8" fillId="2" borderId="19" xfId="0" applyNumberFormat="1" applyFont="1" applyFill="1" applyBorder="1" applyAlignment="1" applyProtection="1">
      <alignment horizontal="center" vertical="center"/>
    </xf>
    <xf numFmtId="166" fontId="8" fillId="2" borderId="21" xfId="0" applyNumberFormat="1" applyFont="1" applyFill="1" applyBorder="1" applyAlignment="1" applyProtection="1">
      <alignment horizontal="center" vertical="center"/>
    </xf>
    <xf numFmtId="166" fontId="8" fillId="2" borderId="23" xfId="0" applyNumberFormat="1" applyFont="1" applyFill="1" applyBorder="1" applyAlignment="1" applyProtection="1">
      <alignment horizontal="center" vertical="center"/>
    </xf>
    <xf numFmtId="166" fontId="8" fillId="2" borderId="18" xfId="0" applyNumberFormat="1" applyFont="1" applyFill="1" applyBorder="1" applyAlignment="1" applyProtection="1">
      <alignment horizontal="center" vertical="center"/>
    </xf>
    <xf numFmtId="166" fontId="8" fillId="2" borderId="22" xfId="0" applyNumberFormat="1" applyFont="1" applyFill="1" applyBorder="1" applyAlignment="1" applyProtection="1">
      <alignment horizontal="center" vertical="center"/>
    </xf>
    <xf numFmtId="166" fontId="11" fillId="15" borderId="17" xfId="0" applyNumberFormat="1" applyFont="1" applyFill="1" applyBorder="1" applyAlignment="1" applyProtection="1">
      <alignment horizontal="center" vertical="center"/>
    </xf>
    <xf numFmtId="166" fontId="11" fillId="15" borderId="56" xfId="0" applyNumberFormat="1" applyFont="1" applyFill="1" applyBorder="1" applyAlignment="1" applyProtection="1">
      <alignment horizontal="center" vertical="center"/>
    </xf>
    <xf numFmtId="166" fontId="11" fillId="15" borderId="38" xfId="0" applyNumberFormat="1" applyFont="1" applyFill="1" applyBorder="1" applyAlignment="1" applyProtection="1">
      <alignment horizontal="center" vertical="center"/>
    </xf>
    <xf numFmtId="166" fontId="11" fillId="15" borderId="8" xfId="0" applyNumberFormat="1" applyFont="1" applyFill="1" applyBorder="1" applyAlignment="1" applyProtection="1">
      <alignment horizontal="center" vertical="center"/>
    </xf>
    <xf numFmtId="166" fontId="11" fillId="15" borderId="18" xfId="0" applyNumberFormat="1" applyFont="1" applyFill="1" applyBorder="1" applyAlignment="1" applyProtection="1">
      <alignment horizontal="center" vertical="center"/>
    </xf>
    <xf numFmtId="166" fontId="11" fillId="15" borderId="7" xfId="0" applyNumberFormat="1" applyFont="1" applyFill="1" applyBorder="1" applyAlignment="1" applyProtection="1">
      <alignment horizontal="center" vertical="center"/>
    </xf>
    <xf numFmtId="0" fontId="43" fillId="19" borderId="16" xfId="0" applyFont="1" applyFill="1" applyBorder="1" applyAlignment="1" applyProtection="1">
      <alignment horizontal="center" vertical="center"/>
    </xf>
    <xf numFmtId="0" fontId="43" fillId="19" borderId="0" xfId="0" applyFont="1" applyFill="1" applyBorder="1" applyAlignment="1" applyProtection="1">
      <alignment horizontal="center" vertical="center"/>
    </xf>
    <xf numFmtId="0" fontId="8" fillId="0" borderId="17" xfId="0" applyFont="1" applyFill="1" applyBorder="1" applyAlignment="1" applyProtection="1">
      <alignment horizontal="left" vertical="center" wrapText="1"/>
    </xf>
    <xf numFmtId="0" fontId="28" fillId="0" borderId="144" xfId="0" applyFont="1" applyBorder="1" applyAlignment="1" applyProtection="1">
      <alignment horizontal="left" vertical="center" wrapText="1"/>
    </xf>
    <xf numFmtId="0" fontId="8" fillId="0" borderId="97" xfId="0" applyFont="1" applyBorder="1" applyAlignment="1" applyProtection="1">
      <alignment horizontal="left" vertical="center"/>
    </xf>
    <xf numFmtId="0" fontId="8" fillId="0" borderId="46" xfId="0" applyFont="1" applyBorder="1" applyAlignment="1" applyProtection="1">
      <alignment horizontal="left" vertical="center"/>
    </xf>
    <xf numFmtId="0" fontId="8" fillId="0" borderId="120" xfId="0" applyFont="1" applyFill="1" applyBorder="1" applyAlignment="1" applyProtection="1">
      <alignment horizontal="left" vertical="center"/>
    </xf>
    <xf numFmtId="0" fontId="8" fillId="0" borderId="77" xfId="0" applyFont="1" applyFill="1" applyBorder="1" applyAlignment="1" applyProtection="1">
      <alignment horizontal="left" vertical="center"/>
    </xf>
    <xf numFmtId="0" fontId="17" fillId="0" borderId="148" xfId="0" applyFont="1" applyBorder="1" applyAlignment="1" applyProtection="1">
      <alignment vertical="center"/>
    </xf>
    <xf numFmtId="0" fontId="17" fillId="0" borderId="123" xfId="0" applyFont="1" applyBorder="1" applyAlignment="1" applyProtection="1">
      <alignment vertical="center"/>
    </xf>
    <xf numFmtId="0" fontId="28" fillId="0" borderId="130" xfId="0" applyFont="1" applyBorder="1" applyAlignment="1" applyProtection="1">
      <alignment horizontal="left" vertical="center" wrapText="1"/>
    </xf>
    <xf numFmtId="0" fontId="28" fillId="0" borderId="150" xfId="0" applyFont="1" applyBorder="1" applyAlignment="1" applyProtection="1">
      <alignment horizontal="left" vertical="center" wrapText="1"/>
    </xf>
    <xf numFmtId="0" fontId="17" fillId="0" borderId="147" xfId="0" applyFont="1" applyBorder="1" applyAlignment="1" applyProtection="1">
      <alignment horizontal="left" vertical="center" wrapText="1"/>
    </xf>
    <xf numFmtId="0" fontId="17" fillId="0" borderId="144" xfId="0" applyFont="1" applyBorder="1" applyAlignment="1" applyProtection="1">
      <alignment horizontal="left" vertical="center" wrapText="1"/>
    </xf>
    <xf numFmtId="0" fontId="17" fillId="0" borderId="124" xfId="0" applyFont="1" applyFill="1" applyBorder="1" applyAlignment="1" applyProtection="1">
      <alignment horizontal="left" vertical="center"/>
    </xf>
    <xf numFmtId="0" fontId="17" fillId="0" borderId="76" xfId="0" applyFont="1" applyFill="1" applyBorder="1" applyAlignment="1" applyProtection="1">
      <alignment horizontal="left" vertical="center"/>
    </xf>
    <xf numFmtId="0" fontId="8" fillId="0" borderId="11"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95" xfId="0" applyFont="1" applyBorder="1" applyAlignment="1" applyProtection="1">
      <alignment horizontal="left" vertical="center"/>
    </xf>
    <xf numFmtId="0" fontId="8" fillId="0" borderId="89" xfId="0" applyFont="1" applyBorder="1" applyAlignment="1" applyProtection="1">
      <alignment horizontal="left" vertical="center"/>
    </xf>
    <xf numFmtId="0" fontId="8" fillId="14" borderId="16" xfId="0" applyFont="1" applyFill="1" applyBorder="1" applyAlignment="1" applyProtection="1">
      <alignment horizontal="center" vertical="center"/>
      <protection locked="0"/>
    </xf>
    <xf numFmtId="0" fontId="8" fillId="14" borderId="0" xfId="0" applyFont="1" applyFill="1" applyBorder="1" applyAlignment="1" applyProtection="1">
      <alignment horizontal="center" vertical="center"/>
      <protection locked="0"/>
    </xf>
    <xf numFmtId="0" fontId="8" fillId="14" borderId="20" xfId="0" applyFont="1" applyFill="1" applyBorder="1" applyAlignment="1" applyProtection="1">
      <alignment horizontal="center" vertical="center"/>
      <protection locked="0"/>
    </xf>
    <xf numFmtId="0" fontId="8" fillId="14" borderId="21" xfId="0" applyFont="1" applyFill="1" applyBorder="1" applyAlignment="1" applyProtection="1">
      <alignment horizontal="center" vertical="center"/>
      <protection locked="0"/>
    </xf>
    <xf numFmtId="0" fontId="8" fillId="14" borderId="22" xfId="0" applyFont="1" applyFill="1" applyBorder="1" applyAlignment="1" applyProtection="1">
      <alignment horizontal="center" vertical="center"/>
      <protection locked="0"/>
    </xf>
    <xf numFmtId="0" fontId="8" fillId="14" borderId="23" xfId="0" applyFont="1" applyFill="1" applyBorder="1" applyAlignment="1" applyProtection="1">
      <alignment horizontal="center" vertical="center"/>
      <protection locked="0"/>
    </xf>
    <xf numFmtId="0" fontId="25" fillId="0" borderId="0" xfId="1" applyFont="1" applyAlignment="1" applyProtection="1">
      <alignment horizontal="left"/>
      <protection locked="0"/>
    </xf>
    <xf numFmtId="0" fontId="8" fillId="14" borderId="38" xfId="0" applyFont="1" applyFill="1" applyBorder="1" applyAlignment="1" applyProtection="1">
      <alignment horizontal="left" vertical="top" wrapText="1"/>
      <protection locked="0"/>
    </xf>
    <xf numFmtId="0" fontId="8" fillId="14" borderId="7" xfId="0" applyFont="1" applyFill="1" applyBorder="1" applyAlignment="1" applyProtection="1">
      <alignment horizontal="left" vertical="top" wrapText="1"/>
      <protection locked="0"/>
    </xf>
    <xf numFmtId="0" fontId="8" fillId="14" borderId="39" xfId="0" applyFont="1" applyFill="1" applyBorder="1" applyAlignment="1" applyProtection="1">
      <alignment horizontal="left" vertical="top" wrapText="1"/>
      <protection locked="0"/>
    </xf>
    <xf numFmtId="0" fontId="24" fillId="6" borderId="41" xfId="7" applyFont="1" applyBorder="1" applyAlignment="1" applyProtection="1">
      <alignment horizontal="left" vertical="top"/>
    </xf>
    <xf numFmtId="0" fontId="24" fillId="6" borderId="42" xfId="7" applyFont="1" applyBorder="1" applyAlignment="1" applyProtection="1">
      <alignment horizontal="left" vertical="top"/>
    </xf>
    <xf numFmtId="0" fontId="24" fillId="6" borderId="43" xfId="7" applyFont="1" applyBorder="1" applyAlignment="1" applyProtection="1">
      <alignment horizontal="left" vertical="top"/>
    </xf>
    <xf numFmtId="0" fontId="6" fillId="0" borderId="44" xfId="6" applyBorder="1" applyAlignment="1" applyProtection="1">
      <alignment horizontal="left" vertical="center"/>
    </xf>
    <xf numFmtId="0" fontId="6" fillId="0" borderId="87" xfId="6" applyBorder="1" applyAlignment="1" applyProtection="1">
      <alignment horizontal="left" vertical="center"/>
    </xf>
    <xf numFmtId="0" fontId="17" fillId="18" borderId="16" xfId="7" applyFont="1" applyFill="1" applyBorder="1" applyAlignment="1" applyProtection="1">
      <alignment horizontal="left" vertical="center" wrapText="1"/>
    </xf>
    <xf numFmtId="0" fontId="17" fillId="18" borderId="0" xfId="7" applyFont="1" applyFill="1" applyBorder="1" applyAlignment="1" applyProtection="1">
      <alignment horizontal="left" vertical="center" wrapText="1"/>
    </xf>
    <xf numFmtId="0" fontId="17" fillId="18" borderId="20" xfId="7" applyFont="1" applyFill="1" applyBorder="1" applyAlignment="1" applyProtection="1">
      <alignment horizontal="left" vertical="center" wrapText="1"/>
    </xf>
    <xf numFmtId="0" fontId="17" fillId="18" borderId="21" xfId="7" applyFont="1" applyFill="1" applyBorder="1" applyAlignment="1" applyProtection="1">
      <alignment horizontal="left" vertical="center" wrapText="1"/>
    </xf>
    <xf numFmtId="0" fontId="17" fillId="18" borderId="22" xfId="7" applyFont="1" applyFill="1" applyBorder="1" applyAlignment="1" applyProtection="1">
      <alignment horizontal="left" vertical="center" wrapText="1"/>
    </xf>
    <xf numFmtId="0" fontId="17" fillId="18" borderId="23" xfId="7" applyFont="1" applyFill="1" applyBorder="1" applyAlignment="1" applyProtection="1">
      <alignment horizontal="left" vertical="center" wrapText="1"/>
    </xf>
    <xf numFmtId="0" fontId="10" fillId="0" borderId="29" xfId="6" applyFont="1" applyBorder="1" applyAlignment="1" applyProtection="1">
      <alignment horizontal="center"/>
    </xf>
    <xf numFmtId="0" fontId="10" fillId="0" borderId="109" xfId="6" applyFont="1" applyBorder="1" applyAlignment="1" applyProtection="1">
      <alignment horizontal="center"/>
    </xf>
    <xf numFmtId="0" fontId="6" fillId="0" borderId="31" xfId="6" applyBorder="1" applyAlignment="1" applyProtection="1">
      <alignment horizontal="left" vertical="center"/>
    </xf>
    <xf numFmtId="0" fontId="6" fillId="0" borderId="12" xfId="6" applyBorder="1" applyAlignment="1" applyProtection="1">
      <alignment horizontal="left" vertical="center"/>
    </xf>
    <xf numFmtId="0" fontId="7" fillId="6" borderId="41" xfId="7" applyBorder="1" applyAlignment="1" applyProtection="1">
      <alignment horizontal="left" vertical="center"/>
    </xf>
    <xf numFmtId="0" fontId="7" fillId="6" borderId="42" xfId="7" applyBorder="1" applyAlignment="1" applyProtection="1">
      <alignment horizontal="left" vertical="center"/>
    </xf>
    <xf numFmtId="0" fontId="7" fillId="6" borderId="43" xfId="7" applyBorder="1" applyAlignment="1" applyProtection="1">
      <alignment horizontal="left" vertical="center"/>
    </xf>
    <xf numFmtId="0" fontId="7" fillId="6" borderId="41" xfId="7" applyFont="1" applyBorder="1" applyAlignment="1">
      <alignment horizontal="left" vertical="center"/>
    </xf>
    <xf numFmtId="0" fontId="7" fillId="6" borderId="43" xfId="7" applyFont="1" applyBorder="1" applyAlignment="1">
      <alignment horizontal="left" vertical="center"/>
    </xf>
  </cellXfs>
  <cellStyles count="23">
    <cellStyle name="40% - Accent1" xfId="4" builtinId="31"/>
    <cellStyle name="60% - Accent2" xfId="5" builtinId="36"/>
    <cellStyle name="Auto Populated Cells" xfId="8"/>
    <cellStyle name="Calculation 2" xfId="9"/>
    <cellStyle name="Conditional Cell" xfId="10"/>
    <cellStyle name="Explanatory Text 2" xfId="11"/>
    <cellStyle name="Explanatory Text 3" xfId="20"/>
    <cellStyle name="Fixed Values" xfId="12"/>
    <cellStyle name="Heading 4 2" xfId="7"/>
    <cellStyle name="Hyperlink" xfId="1" builtinId="8"/>
    <cellStyle name="Hyperlink 2" xfId="19"/>
    <cellStyle name="Input 2" xfId="13"/>
    <cellStyle name="Input 3" xfId="18"/>
    <cellStyle name="Normal" xfId="0" builtinId="0"/>
    <cellStyle name="Normal 2" xfId="2"/>
    <cellStyle name="Normal 2 2" xfId="21"/>
    <cellStyle name="Normal 3" xfId="3"/>
    <cellStyle name="Normal 3 2" xfId="22"/>
    <cellStyle name="Normal 4" xfId="6"/>
    <cellStyle name="Output 2" xfId="14"/>
    <cellStyle name="Revision Needed" xfId="15"/>
    <cellStyle name="Tab Header" xfId="16"/>
    <cellStyle name="Table Header" xfId="17"/>
  </cellStyles>
  <dxfs count="24">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s>
  <tableStyles count="0" defaultTableStyle="TableStyleMedium9" defaultPivotStyle="PivotStyleLight16"/>
  <colors>
    <mruColors>
      <color rgb="FF99CCFF"/>
      <color rgb="FF800000"/>
      <color rgb="FFFFFFCC"/>
      <color rgb="FFFFCCFF"/>
      <color rgb="FFFFCCCC"/>
      <color rgb="FF0066CC"/>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261968</xdr:colOff>
      <xdr:row>52</xdr:row>
      <xdr:rowOff>107154</xdr:rowOff>
    </xdr:from>
    <xdr:to>
      <xdr:col>12</xdr:col>
      <xdr:colOff>421006</xdr:colOff>
      <xdr:row>55</xdr:row>
      <xdr:rowOff>342898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8941624" y="19216685"/>
          <a:ext cx="3737717" cy="914400"/>
        </a:xfrm>
        <a:prstGeom prst="rect">
          <a:avLst/>
        </a:prstGeom>
        <a:noFill/>
      </xdr:spPr>
    </xdr:pic>
    <xdr:clientData/>
  </xdr:twoCellAnchor>
  <xdr:twoCellAnchor editAs="oneCell">
    <xdr:from>
      <xdr:col>8</xdr:col>
      <xdr:colOff>285780</xdr:colOff>
      <xdr:row>59</xdr:row>
      <xdr:rowOff>150802</xdr:rowOff>
    </xdr:from>
    <xdr:to>
      <xdr:col>12</xdr:col>
      <xdr:colOff>317351</xdr:colOff>
      <xdr:row>62</xdr:row>
      <xdr:rowOff>430202</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8965436" y="20772427"/>
          <a:ext cx="3610250" cy="92233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321470</xdr:colOff>
      <xdr:row>54</xdr:row>
      <xdr:rowOff>221117</xdr:rowOff>
    </xdr:from>
    <xdr:to>
      <xdr:col>12</xdr:col>
      <xdr:colOff>495250</xdr:colOff>
      <xdr:row>57</xdr:row>
      <xdr:rowOff>33338</xdr:rowOff>
    </xdr:to>
    <xdr:pic>
      <xdr:nvPicPr>
        <xdr:cNvPr id="307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016434" y="12875760"/>
          <a:ext cx="3752459" cy="900792"/>
        </a:xfrm>
        <a:prstGeom prst="rect">
          <a:avLst/>
        </a:prstGeom>
        <a:noFill/>
      </xdr:spPr>
    </xdr:pic>
    <xdr:clientData/>
  </xdr:twoCellAnchor>
  <xdr:twoCellAnchor editAs="oneCell">
    <xdr:from>
      <xdr:col>8</xdr:col>
      <xdr:colOff>362289</xdr:colOff>
      <xdr:row>62</xdr:row>
      <xdr:rowOff>171791</xdr:rowOff>
    </xdr:from>
    <xdr:to>
      <xdr:col>12</xdr:col>
      <xdr:colOff>404633</xdr:colOff>
      <xdr:row>64</xdr:row>
      <xdr:rowOff>378619</xdr:rowOff>
    </xdr:to>
    <xdr:pic>
      <xdr:nvPicPr>
        <xdr:cNvPr id="3075"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9057253" y="14921934"/>
          <a:ext cx="3621023" cy="87357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fr.gov/cgi-bin/text-idx?SID=b8077857681a0c3eb1d953180b80e0f8&amp;node=pt10.3.430&amp;rgn=div5" TargetMode="External"/><Relationship Id="rId1" Type="http://schemas.openxmlformats.org/officeDocument/2006/relationships/hyperlink" Target="http://ecfr.gpoaccess.gov/cgi/t/text/text-idx?c=ecfr&amp;sid=90b436e5a5fddce10dde4ce1be7a9bea&amp;rgn=div9&amp;view=text&amp;node=10:3.0.1.4.17.2.9.6.6&amp;idno=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76"/>
  <sheetViews>
    <sheetView showGridLines="0" tabSelected="1" zoomScale="80" zoomScaleNormal="80" workbookViewId="0">
      <selection activeCell="B11" sqref="B11:C11"/>
    </sheetView>
  </sheetViews>
  <sheetFormatPr defaultRowHeight="16.5" x14ac:dyDescent="0.25"/>
  <cols>
    <col min="1" max="1" width="3.42578125" style="100" customWidth="1"/>
    <col min="2" max="2" width="39.42578125" style="100" customWidth="1"/>
    <col min="3" max="3" width="153.7109375" style="100" customWidth="1"/>
    <col min="4" max="4" width="4.42578125" style="100" customWidth="1"/>
    <col min="5" max="5" width="3.7109375" style="100" customWidth="1"/>
    <col min="6" max="16384" width="9.140625" style="100"/>
  </cols>
  <sheetData>
    <row r="1" spans="2:5" ht="17.25" thickBot="1" x14ac:dyDescent="0.3">
      <c r="E1" s="101"/>
    </row>
    <row r="2" spans="2:5" ht="18" thickBot="1" x14ac:dyDescent="0.3">
      <c r="B2" s="600" t="str">
        <f>'Version Control'!$B$2</f>
        <v>Title Block</v>
      </c>
      <c r="C2" s="601"/>
      <c r="E2" s="101"/>
    </row>
    <row r="3" spans="2:5" s="103" customFormat="1" x14ac:dyDescent="0.3">
      <c r="B3" s="447" t="str">
        <f>'Version Control'!$B$3</f>
        <v>Test Report Template Name:</v>
      </c>
      <c r="C3" s="448" t="str">
        <f>'Version Control'!$C$3</f>
        <v>Residential Refrigerator-Freezer  Appendix A1</v>
      </c>
      <c r="E3" s="104"/>
    </row>
    <row r="4" spans="2:5" s="103" customFormat="1" x14ac:dyDescent="0.3">
      <c r="B4" s="445" t="str">
        <f>'Version Control'!$B$4</f>
        <v>Version Number:</v>
      </c>
      <c r="C4" s="577" t="str">
        <f>'Version Control'!$C$4</f>
        <v>v3.0</v>
      </c>
      <c r="E4" s="104"/>
    </row>
    <row r="5" spans="2:5" s="103" customFormat="1" x14ac:dyDescent="0.3">
      <c r="B5" s="444" t="str">
        <f>'Version Control'!$B$5</f>
        <v xml:space="preserve">Latest Template Revision: </v>
      </c>
      <c r="C5" s="442">
        <f>'Version Control'!$C$5</f>
        <v>42160</v>
      </c>
      <c r="E5" s="104"/>
    </row>
    <row r="6" spans="2:5" s="103" customFormat="1" x14ac:dyDescent="0.3">
      <c r="B6" s="444" t="str">
        <f>'Version Control'!$B$6</f>
        <v>Tab Name:</v>
      </c>
      <c r="C6" s="577" t="str">
        <f ca="1">MID(CELL("filename",B1), FIND("]", CELL("filename", B1))+ 1, 255)</f>
        <v>Instructions</v>
      </c>
      <c r="E6" s="104"/>
    </row>
    <row r="7" spans="2:5" ht="17.25" thickBot="1" x14ac:dyDescent="0.3">
      <c r="B7" s="580" t="str">
        <f>'Version Control'!$B$7</f>
        <v>File Name:</v>
      </c>
      <c r="C7" s="581" t="str">
        <f ca="1">'Version Control'!$C$7</f>
        <v>Residential Refrigerator-Freezer Appendix A1 - v3.0.xlsx</v>
      </c>
      <c r="E7" s="101"/>
    </row>
    <row r="8" spans="2:5" x14ac:dyDescent="0.25">
      <c r="E8" s="101"/>
    </row>
    <row r="9" spans="2:5" ht="17.25" thickBot="1" x14ac:dyDescent="0.3">
      <c r="E9" s="101"/>
    </row>
    <row r="10" spans="2:5" ht="18" thickBot="1" x14ac:dyDescent="0.3">
      <c r="B10" s="87" t="s">
        <v>224</v>
      </c>
      <c r="C10" s="89"/>
      <c r="E10" s="101"/>
    </row>
    <row r="11" spans="2:5" ht="20.25" customHeight="1" thickBot="1" x14ac:dyDescent="0.3">
      <c r="B11" s="602" t="s">
        <v>288</v>
      </c>
      <c r="C11" s="603"/>
      <c r="E11" s="101"/>
    </row>
    <row r="12" spans="2:5" ht="17.25" thickBot="1" x14ac:dyDescent="0.3">
      <c r="E12" s="101"/>
    </row>
    <row r="13" spans="2:5" ht="18" thickBot="1" x14ac:dyDescent="0.3">
      <c r="B13" s="87" t="s">
        <v>121</v>
      </c>
      <c r="C13" s="89"/>
      <c r="E13" s="101"/>
    </row>
    <row r="14" spans="2:5" ht="18" thickBot="1" x14ac:dyDescent="0.3">
      <c r="B14" s="528" t="s">
        <v>225</v>
      </c>
      <c r="C14" s="529" t="s">
        <v>226</v>
      </c>
      <c r="E14" s="101"/>
    </row>
    <row r="15" spans="2:5" x14ac:dyDescent="0.25">
      <c r="B15" s="192" t="s">
        <v>258</v>
      </c>
      <c r="C15" s="530" t="s">
        <v>424</v>
      </c>
      <c r="E15" s="101"/>
    </row>
    <row r="16" spans="2:5" x14ac:dyDescent="0.25">
      <c r="B16" s="106" t="s">
        <v>351</v>
      </c>
      <c r="C16" s="531" t="s">
        <v>425</v>
      </c>
      <c r="E16" s="101"/>
    </row>
    <row r="17" spans="2:5" x14ac:dyDescent="0.25">
      <c r="B17" s="106" t="s">
        <v>352</v>
      </c>
      <c r="C17" s="531" t="s">
        <v>426</v>
      </c>
      <c r="E17" s="101"/>
    </row>
    <row r="18" spans="2:5" x14ac:dyDescent="0.25">
      <c r="B18" s="106" t="s">
        <v>353</v>
      </c>
      <c r="C18" s="531" t="s">
        <v>427</v>
      </c>
      <c r="E18" s="101"/>
    </row>
    <row r="19" spans="2:5" x14ac:dyDescent="0.25">
      <c r="B19" s="106" t="s">
        <v>354</v>
      </c>
      <c r="C19" s="531" t="s">
        <v>428</v>
      </c>
      <c r="E19" s="101"/>
    </row>
    <row r="20" spans="2:5" x14ac:dyDescent="0.25">
      <c r="B20" s="106" t="s">
        <v>355</v>
      </c>
      <c r="C20" s="531" t="s">
        <v>427</v>
      </c>
      <c r="E20" s="101"/>
    </row>
    <row r="21" spans="2:5" x14ac:dyDescent="0.25">
      <c r="B21" s="106" t="s">
        <v>227</v>
      </c>
      <c r="C21" s="531" t="s">
        <v>429</v>
      </c>
      <c r="E21" s="101"/>
    </row>
    <row r="22" spans="2:5" x14ac:dyDescent="0.25">
      <c r="B22" s="106" t="s">
        <v>252</v>
      </c>
      <c r="C22" s="531" t="s">
        <v>431</v>
      </c>
      <c r="E22" s="101"/>
    </row>
    <row r="23" spans="2:5" x14ac:dyDescent="0.25">
      <c r="B23" s="106" t="s">
        <v>137</v>
      </c>
      <c r="C23" s="531" t="s">
        <v>430</v>
      </c>
      <c r="E23" s="101"/>
    </row>
    <row r="24" spans="2:5" x14ac:dyDescent="0.25">
      <c r="B24" s="106" t="s">
        <v>44</v>
      </c>
      <c r="C24" s="531" t="s">
        <v>432</v>
      </c>
      <c r="E24" s="101"/>
    </row>
    <row r="25" spans="2:5" x14ac:dyDescent="0.25">
      <c r="B25" s="106" t="s">
        <v>41</v>
      </c>
      <c r="C25" s="531" t="s">
        <v>433</v>
      </c>
      <c r="E25" s="101"/>
    </row>
    <row r="26" spans="2:5" x14ac:dyDescent="0.25">
      <c r="B26" s="106" t="s">
        <v>254</v>
      </c>
      <c r="C26" s="531" t="s">
        <v>434</v>
      </c>
      <c r="E26" s="101"/>
    </row>
    <row r="27" spans="2:5" x14ac:dyDescent="0.25">
      <c r="B27" s="106" t="s">
        <v>255</v>
      </c>
      <c r="C27" s="531" t="s">
        <v>435</v>
      </c>
      <c r="E27" s="101"/>
    </row>
    <row r="28" spans="2:5" x14ac:dyDescent="0.25">
      <c r="B28" s="106" t="s">
        <v>183</v>
      </c>
      <c r="C28" s="531" t="s">
        <v>436</v>
      </c>
      <c r="E28" s="101"/>
    </row>
    <row r="29" spans="2:5" x14ac:dyDescent="0.25">
      <c r="B29" s="106" t="s">
        <v>283</v>
      </c>
      <c r="C29" s="531" t="s">
        <v>437</v>
      </c>
      <c r="E29" s="101"/>
    </row>
    <row r="30" spans="2:5" x14ac:dyDescent="0.25">
      <c r="B30" s="106" t="s">
        <v>251</v>
      </c>
      <c r="C30" s="531" t="s">
        <v>438</v>
      </c>
      <c r="E30" s="101"/>
    </row>
    <row r="31" spans="2:5" x14ac:dyDescent="0.25">
      <c r="B31" s="108" t="s">
        <v>256</v>
      </c>
      <c r="C31" s="532" t="s">
        <v>439</v>
      </c>
      <c r="E31" s="101"/>
    </row>
    <row r="32" spans="2:5" ht="17.25" thickBot="1" x14ac:dyDescent="0.3">
      <c r="B32" s="109" t="s">
        <v>253</v>
      </c>
      <c r="C32" s="533" t="s">
        <v>440</v>
      </c>
      <c r="E32" s="101"/>
    </row>
    <row r="33" spans="2:5" ht="18" thickBot="1" x14ac:dyDescent="0.3">
      <c r="B33" s="110"/>
      <c r="C33" s="110"/>
      <c r="E33" s="101"/>
    </row>
    <row r="34" spans="2:5" s="103" customFormat="1" ht="18" thickBot="1" x14ac:dyDescent="0.4">
      <c r="B34" s="610" t="s">
        <v>346</v>
      </c>
      <c r="C34" s="611"/>
      <c r="E34" s="104"/>
    </row>
    <row r="35" spans="2:5" s="103" customFormat="1" ht="15" customHeight="1" x14ac:dyDescent="0.25">
      <c r="B35" s="612" t="s">
        <v>442</v>
      </c>
      <c r="C35" s="584" t="s">
        <v>443</v>
      </c>
      <c r="E35" s="104"/>
    </row>
    <row r="36" spans="2:5" ht="16.5" customHeight="1" x14ac:dyDescent="0.25">
      <c r="B36" s="613"/>
      <c r="C36" s="585" t="s">
        <v>450</v>
      </c>
      <c r="E36" s="101"/>
    </row>
    <row r="37" spans="2:5" ht="16.5" customHeight="1" x14ac:dyDescent="0.25">
      <c r="B37" s="613" t="s">
        <v>444</v>
      </c>
      <c r="C37" s="559" t="s">
        <v>186</v>
      </c>
      <c r="E37" s="101"/>
    </row>
    <row r="38" spans="2:5" ht="16.5" customHeight="1" x14ac:dyDescent="0.25">
      <c r="B38" s="613"/>
      <c r="C38" s="560" t="s">
        <v>445</v>
      </c>
      <c r="E38" s="101"/>
    </row>
    <row r="39" spans="2:5" x14ac:dyDescent="0.25">
      <c r="B39" s="613"/>
      <c r="C39" s="561" t="s">
        <v>446</v>
      </c>
      <c r="E39" s="101"/>
    </row>
    <row r="40" spans="2:5" ht="21.75" thickBot="1" x14ac:dyDescent="0.3">
      <c r="B40" s="614"/>
      <c r="C40" s="562" t="s">
        <v>361</v>
      </c>
      <c r="E40" s="101"/>
    </row>
    <row r="41" spans="2:5" ht="17.25" thickBot="1" x14ac:dyDescent="0.3">
      <c r="B41" s="32"/>
      <c r="C41" s="30"/>
      <c r="E41" s="101"/>
    </row>
    <row r="42" spans="2:5" ht="18.75" thickBot="1" x14ac:dyDescent="0.3">
      <c r="B42" s="33" t="s">
        <v>347</v>
      </c>
      <c r="C42" s="34"/>
      <c r="E42" s="101"/>
    </row>
    <row r="43" spans="2:5" ht="16.5" customHeight="1" x14ac:dyDescent="0.25">
      <c r="B43" s="604" t="s">
        <v>348</v>
      </c>
      <c r="C43" s="605"/>
      <c r="E43" s="101"/>
    </row>
    <row r="44" spans="2:5" ht="23.25" customHeight="1" thickBot="1" x14ac:dyDescent="0.3">
      <c r="B44" s="608"/>
      <c r="C44" s="609"/>
      <c r="E44" s="101"/>
    </row>
    <row r="45" spans="2:5" x14ac:dyDescent="0.25">
      <c r="B45" s="604" t="s">
        <v>349</v>
      </c>
      <c r="C45" s="605"/>
      <c r="E45" s="101"/>
    </row>
    <row r="46" spans="2:5" ht="17.25" thickBot="1" x14ac:dyDescent="0.3">
      <c r="B46" s="606"/>
      <c r="C46" s="607"/>
      <c r="E46" s="101"/>
    </row>
    <row r="47" spans="2:5" ht="17.25" x14ac:dyDescent="0.25">
      <c r="B47" s="563"/>
      <c r="C47" s="564"/>
      <c r="E47" s="101"/>
    </row>
    <row r="48" spans="2:5" ht="21" x14ac:dyDescent="0.25">
      <c r="B48" s="35" t="s">
        <v>350</v>
      </c>
      <c r="C48" s="36" t="s">
        <v>401</v>
      </c>
      <c r="E48" s="101"/>
    </row>
    <row r="49" spans="2:5" ht="18" thickBot="1" x14ac:dyDescent="0.3">
      <c r="B49" s="565"/>
      <c r="C49" s="566"/>
      <c r="E49" s="101"/>
    </row>
    <row r="50" spans="2:5" x14ac:dyDescent="0.25">
      <c r="B50" s="542" t="s">
        <v>45</v>
      </c>
      <c r="C50" s="543" t="s">
        <v>227</v>
      </c>
      <c r="E50" s="101"/>
    </row>
    <row r="51" spans="2:5" x14ac:dyDescent="0.25">
      <c r="B51" s="111" t="s">
        <v>46</v>
      </c>
      <c r="C51" s="112" t="s">
        <v>252</v>
      </c>
      <c r="E51" s="101"/>
    </row>
    <row r="52" spans="2:5" x14ac:dyDescent="0.25">
      <c r="B52" s="111" t="s">
        <v>47</v>
      </c>
      <c r="C52" s="112" t="s">
        <v>137</v>
      </c>
      <c r="E52" s="101"/>
    </row>
    <row r="53" spans="2:5" x14ac:dyDescent="0.25">
      <c r="B53" s="111" t="s">
        <v>48</v>
      </c>
      <c r="C53" s="112" t="s">
        <v>44</v>
      </c>
      <c r="E53" s="101"/>
    </row>
    <row r="54" spans="2:5" x14ac:dyDescent="0.25">
      <c r="B54" s="111" t="s">
        <v>49</v>
      </c>
      <c r="C54" s="112" t="s">
        <v>41</v>
      </c>
      <c r="E54" s="101"/>
    </row>
    <row r="55" spans="2:5" x14ac:dyDescent="0.25">
      <c r="B55" s="111" t="s">
        <v>50</v>
      </c>
      <c r="C55" s="112" t="s">
        <v>362</v>
      </c>
      <c r="E55" s="101"/>
    </row>
    <row r="56" spans="2:5" x14ac:dyDescent="0.25">
      <c r="B56" s="111" t="s">
        <v>51</v>
      </c>
      <c r="C56" s="112" t="s">
        <v>363</v>
      </c>
      <c r="E56" s="101"/>
    </row>
    <row r="57" spans="2:5" x14ac:dyDescent="0.25">
      <c r="B57" s="111" t="s">
        <v>52</v>
      </c>
      <c r="C57" s="112" t="s">
        <v>183</v>
      </c>
      <c r="E57" s="101"/>
    </row>
    <row r="58" spans="2:5" x14ac:dyDescent="0.25">
      <c r="B58" s="111" t="s">
        <v>447</v>
      </c>
      <c r="C58" s="112" t="s">
        <v>283</v>
      </c>
      <c r="E58" s="101"/>
    </row>
    <row r="59" spans="2:5" x14ac:dyDescent="0.25">
      <c r="B59" s="111" t="s">
        <v>184</v>
      </c>
      <c r="C59" s="524" t="s">
        <v>399</v>
      </c>
      <c r="E59" s="101"/>
    </row>
    <row r="60" spans="2:5" ht="17.25" thickBot="1" x14ac:dyDescent="0.3">
      <c r="B60" s="113" t="s">
        <v>228</v>
      </c>
      <c r="C60" s="114" t="s">
        <v>364</v>
      </c>
      <c r="E60" s="101"/>
    </row>
    <row r="61" spans="2:5" ht="17.25" thickBot="1" x14ac:dyDescent="0.3">
      <c r="E61" s="101"/>
    </row>
    <row r="62" spans="2:5" ht="18" thickBot="1" x14ac:dyDescent="0.3">
      <c r="B62" s="87" t="s">
        <v>150</v>
      </c>
      <c r="C62" s="89"/>
      <c r="E62" s="101"/>
    </row>
    <row r="63" spans="2:5" x14ac:dyDescent="0.25">
      <c r="B63" s="416" t="s">
        <v>400</v>
      </c>
      <c r="C63" s="410"/>
      <c r="E63" s="101"/>
    </row>
    <row r="64" spans="2:5" x14ac:dyDescent="0.25">
      <c r="B64" s="417" t="s">
        <v>262</v>
      </c>
      <c r="C64" s="412"/>
      <c r="E64" s="101"/>
    </row>
    <row r="65" spans="1:5" x14ac:dyDescent="0.25">
      <c r="B65" s="417" t="s">
        <v>406</v>
      </c>
      <c r="C65" s="412"/>
      <c r="E65" s="101"/>
    </row>
    <row r="66" spans="1:5" ht="17.25" x14ac:dyDescent="0.25">
      <c r="B66" s="417" t="s">
        <v>365</v>
      </c>
      <c r="C66" s="418"/>
      <c r="E66" s="101"/>
    </row>
    <row r="67" spans="1:5" x14ac:dyDescent="0.25">
      <c r="B67" s="417" t="s">
        <v>151</v>
      </c>
      <c r="C67" s="412"/>
      <c r="E67" s="101"/>
    </row>
    <row r="68" spans="1:5" x14ac:dyDescent="0.25">
      <c r="B68" s="417" t="s">
        <v>152</v>
      </c>
      <c r="C68" s="412"/>
      <c r="E68" s="101"/>
    </row>
    <row r="69" spans="1:5" x14ac:dyDescent="0.25">
      <c r="B69" s="417" t="s">
        <v>153</v>
      </c>
      <c r="C69" s="412"/>
      <c r="E69" s="101"/>
    </row>
    <row r="70" spans="1:5" x14ac:dyDescent="0.25">
      <c r="B70" s="417" t="s">
        <v>154</v>
      </c>
      <c r="C70" s="412"/>
      <c r="E70" s="101"/>
    </row>
    <row r="71" spans="1:5" x14ac:dyDescent="0.25">
      <c r="B71" s="417" t="s">
        <v>408</v>
      </c>
      <c r="C71" s="412"/>
      <c r="E71" s="101"/>
    </row>
    <row r="72" spans="1:5" x14ac:dyDescent="0.25">
      <c r="B72" s="417" t="s">
        <v>409</v>
      </c>
      <c r="C72" s="412"/>
      <c r="E72" s="101"/>
    </row>
    <row r="73" spans="1:5" x14ac:dyDescent="0.25">
      <c r="B73" s="417" t="s">
        <v>155</v>
      </c>
      <c r="C73" s="418"/>
      <c r="E73" s="101"/>
    </row>
    <row r="74" spans="1:5" ht="17.25" thickBot="1" x14ac:dyDescent="0.3">
      <c r="B74" s="419" t="s">
        <v>402</v>
      </c>
      <c r="C74" s="420"/>
      <c r="E74" s="101"/>
    </row>
    <row r="75" spans="1:5" x14ac:dyDescent="0.25">
      <c r="E75" s="101"/>
    </row>
    <row r="76" spans="1:5" x14ac:dyDescent="0.25">
      <c r="A76" s="101"/>
      <c r="B76" s="101"/>
      <c r="C76" s="101"/>
      <c r="D76" s="101"/>
      <c r="E76" s="101"/>
    </row>
  </sheetData>
  <sheetProtection password="CAE2" sheet="1" objects="1" scenarios="1" selectLockedCells="1"/>
  <mergeCells count="7">
    <mergeCell ref="B2:C2"/>
    <mergeCell ref="B11:C11"/>
    <mergeCell ref="B45:C46"/>
    <mergeCell ref="B43:C44"/>
    <mergeCell ref="B34:C34"/>
    <mergeCell ref="B35:B36"/>
    <mergeCell ref="B37:B40"/>
  </mergeCells>
  <hyperlinks>
    <hyperlink ref="B11" r:id="rId1" display="10 CFR 430 Subpart B Appendix A1:  Uniform Test Method for Measuring the Energy Consumption of Electric Refrigerators and Electric Refrigerator-Freezers [76 FR 12502, Mar. 7, 2011]"/>
    <hyperlink ref="B11:C11" r:id="rId2" display="10 CFR 430 Subpart B Appendix A1:  Uniform Test Method for Measuring the Energy Consumption of Electric Refrigerators and Electric Refrigerator-Freezers [76 FR 24781, May 2, 2011]"/>
    <hyperlink ref="C50" location="'General Info &amp; Test Results'!A1" display="Fill in Input Cells on &quot;General Info &amp; Test Results&quot; tab"/>
    <hyperlink ref="C52" location="Volume!A1" display="Fill in Input Cells on &quot;Volume&quot; tab"/>
    <hyperlink ref="C51" location="'Setup &amp; Instrumentation'!A1" display="Fill in Input Cells on &quot;Setup &amp; Instrumentation&quot; tab"/>
    <hyperlink ref="C53" location="'Test Conditions'!A1" display="Fill in Input Cells on &quot;Test Conditions&quot; tab"/>
    <hyperlink ref="C54" location="Settings!A1" display="Fill in Input Cells on &quot;Settings&quot; tab"/>
    <hyperlink ref="C55" location="'Energy Calcs (ASH Switch OFF)'!A1" display="Fill in Input Cells on &quot;Energy Calcs (ASH Switch OFF)&quot; tab"/>
    <hyperlink ref="C56" location="'Energy Calcs (ASH Switch ON)'!A1" display="Fill in Input Cells on &quot;Energy Calcs (ASH Switch ON)&quot; tab"/>
    <hyperlink ref="C57" location="Photos!A1" display="Fill in Input Cells on &quot;Photos&quot; tab, if applicable"/>
    <hyperlink ref="C58" location="Comments!A1" display="Fill in Input Cells on &quot;Comments&quot; tab"/>
    <hyperlink ref="C60" location="'Report Sign-Off Block'!A1" display="Fill in Input Cells on &quot;Report Sign-off Block&quot; tab"/>
  </hyperlinks>
  <pageMargins left="0.7" right="0.7" top="0.75" bottom="0.75" header="0.3" footer="0.3"/>
  <pageSetup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N130"/>
  <sheetViews>
    <sheetView showGridLines="0" zoomScale="80" zoomScaleNormal="80" zoomScaleSheetLayoutView="85" workbookViewId="0">
      <selection activeCell="G4" sqref="G4:H4"/>
    </sheetView>
  </sheetViews>
  <sheetFormatPr defaultRowHeight="16.5" x14ac:dyDescent="0.25"/>
  <cols>
    <col min="1" max="1" width="5.140625" style="31" customWidth="1"/>
    <col min="2" max="2" width="31" style="31" customWidth="1"/>
    <col min="3" max="3" width="18.28515625" style="31" customWidth="1"/>
    <col min="4" max="4" width="14.42578125" style="31" customWidth="1"/>
    <col min="5" max="5" width="14.7109375" style="31" customWidth="1"/>
    <col min="6" max="6" width="16" style="31" customWidth="1"/>
    <col min="7" max="7" width="11.85546875" style="31" customWidth="1"/>
    <col min="8" max="8" width="27.42578125" style="31" customWidth="1"/>
    <col min="9" max="9" width="15.140625" style="31" customWidth="1"/>
    <col min="10" max="10" width="14.7109375" style="31" customWidth="1"/>
    <col min="11" max="11" width="14.42578125" style="31" customWidth="1"/>
    <col min="12" max="12" width="14.5703125" style="31" customWidth="1"/>
    <col min="13" max="13" width="5.7109375" style="31" customWidth="1"/>
    <col min="14" max="14" width="4" style="31" customWidth="1"/>
    <col min="15" max="16384" width="9.140625" style="31"/>
  </cols>
  <sheetData>
    <row r="1" spans="2:14" ht="17.25" thickBot="1" x14ac:dyDescent="0.3">
      <c r="N1" s="120"/>
    </row>
    <row r="2" spans="2:14" ht="18" thickBot="1" x14ac:dyDescent="0.3">
      <c r="B2" s="627" t="str">
        <f>'Version Control'!$B$2</f>
        <v>Title Block</v>
      </c>
      <c r="C2" s="628"/>
      <c r="D2" s="628"/>
      <c r="E2" s="629"/>
      <c r="N2" s="120"/>
    </row>
    <row r="3" spans="2:14" x14ac:dyDescent="0.25">
      <c r="B3" s="192" t="str">
        <f>'Version Control'!$B$3</f>
        <v>Test Report Template Name:</v>
      </c>
      <c r="C3" s="745" t="str">
        <f>'Version Control'!$C$3</f>
        <v>Residential Refrigerator-Freezer  Appendix A1</v>
      </c>
      <c r="D3" s="746"/>
      <c r="E3" s="747"/>
      <c r="N3" s="120"/>
    </row>
    <row r="4" spans="2:14" ht="18" x14ac:dyDescent="0.25">
      <c r="B4" s="105" t="str">
        <f>'Version Control'!$B$4</f>
        <v>Version Number:</v>
      </c>
      <c r="C4" s="693" t="str">
        <f>'Version Control'!$C$4</f>
        <v>v3.0</v>
      </c>
      <c r="D4" s="694"/>
      <c r="E4" s="695"/>
      <c r="G4" s="692" t="s">
        <v>289</v>
      </c>
      <c r="H4" s="692"/>
      <c r="N4" s="120"/>
    </row>
    <row r="5" spans="2:14" x14ac:dyDescent="0.25">
      <c r="B5" s="106" t="str">
        <f>'Version Control'!$B$5</f>
        <v xml:space="preserve">Latest Template Revision: </v>
      </c>
      <c r="C5" s="696">
        <f>'Version Control'!$C$5</f>
        <v>42160</v>
      </c>
      <c r="D5" s="697"/>
      <c r="E5" s="698"/>
      <c r="N5" s="120"/>
    </row>
    <row r="6" spans="2:14" x14ac:dyDescent="0.25">
      <c r="B6" s="106" t="str">
        <f>'Version Control'!$B$6</f>
        <v>Tab Name:</v>
      </c>
      <c r="C6" s="693" t="str">
        <f ca="1">MID(CELL("filename",A1), FIND("]", CELL("filename", A1))+ 1, 255)</f>
        <v>Test Conditions</v>
      </c>
      <c r="D6" s="694"/>
      <c r="E6" s="695"/>
      <c r="N6" s="120"/>
    </row>
    <row r="7" spans="2:14" ht="39.75" customHeight="1" x14ac:dyDescent="0.25">
      <c r="B7" s="106" t="str">
        <f>'Version Control'!$B$7</f>
        <v>File Name:</v>
      </c>
      <c r="C7" s="699" t="str">
        <f ca="1">'Version Control'!$C$7</f>
        <v>Residential Refrigerator-Freezer Appendix A1 - v3.0.xlsx</v>
      </c>
      <c r="D7" s="700"/>
      <c r="E7" s="701"/>
      <c r="N7" s="120"/>
    </row>
    <row r="8" spans="2:14" ht="17.25" thickBot="1" x14ac:dyDescent="0.3">
      <c r="B8" s="107" t="str">
        <f>'Version Control'!$B$8</f>
        <v xml:space="preserve">Test Completion Date: </v>
      </c>
      <c r="C8" s="702" t="str">
        <f>'Version Control'!$C$8</f>
        <v>[MM/DD/YYYY]</v>
      </c>
      <c r="D8" s="703"/>
      <c r="E8" s="704"/>
      <c r="N8" s="120"/>
    </row>
    <row r="9" spans="2:14" x14ac:dyDescent="0.25">
      <c r="N9" s="120"/>
    </row>
    <row r="10" spans="2:14" ht="17.25" thickBot="1" x14ac:dyDescent="0.3">
      <c r="B10" s="198"/>
      <c r="J10" s="147"/>
      <c r="K10" s="199"/>
      <c r="L10" s="199"/>
      <c r="N10" s="120"/>
    </row>
    <row r="11" spans="2:14" ht="40.5" customHeight="1" thickBot="1" x14ac:dyDescent="0.3">
      <c r="B11" s="678" t="s">
        <v>144</v>
      </c>
      <c r="C11" s="708"/>
      <c r="D11" s="679"/>
      <c r="E11" s="73"/>
      <c r="F11" s="73"/>
      <c r="G11" s="73"/>
      <c r="H11" s="73"/>
      <c r="I11" s="73"/>
      <c r="J11" s="73"/>
      <c r="N11" s="120"/>
    </row>
    <row r="12" spans="2:14" ht="55.5" customHeight="1" thickBot="1" x14ac:dyDescent="0.3">
      <c r="B12" s="705" t="s">
        <v>64</v>
      </c>
      <c r="C12" s="706"/>
      <c r="D12" s="707"/>
      <c r="E12" s="200"/>
      <c r="F12" s="200"/>
      <c r="G12" s="200"/>
      <c r="H12" s="200"/>
      <c r="I12" s="200"/>
      <c r="J12" s="200"/>
      <c r="N12" s="120"/>
    </row>
    <row r="13" spans="2:14" ht="34.5" x14ac:dyDescent="0.25">
      <c r="B13" s="201"/>
      <c r="C13" s="202" t="s">
        <v>127</v>
      </c>
      <c r="D13" s="203" t="s">
        <v>128</v>
      </c>
      <c r="E13" s="204"/>
      <c r="F13" s="204"/>
      <c r="G13" s="204"/>
      <c r="H13" s="204"/>
      <c r="I13" s="204"/>
      <c r="J13" s="204"/>
      <c r="N13" s="120"/>
    </row>
    <row r="14" spans="2:14" x14ac:dyDescent="0.25">
      <c r="B14" s="205" t="s">
        <v>124</v>
      </c>
      <c r="C14" s="583" t="s">
        <v>257</v>
      </c>
      <c r="D14" s="206"/>
      <c r="E14" s="147"/>
      <c r="F14" s="147"/>
      <c r="G14" s="147"/>
      <c r="H14" s="147"/>
      <c r="I14" s="147"/>
      <c r="J14" s="147"/>
      <c r="N14" s="120"/>
    </row>
    <row r="15" spans="2:14" x14ac:dyDescent="0.25">
      <c r="B15" s="205" t="s">
        <v>125</v>
      </c>
      <c r="C15" s="583" t="s">
        <v>257</v>
      </c>
      <c r="D15" s="206"/>
      <c r="E15" s="147"/>
      <c r="F15" s="147"/>
      <c r="G15" s="147"/>
      <c r="H15" s="147"/>
      <c r="I15" s="147"/>
      <c r="J15" s="147"/>
      <c r="N15" s="120"/>
    </row>
    <row r="16" spans="2:14" ht="17.25" thickBot="1" x14ac:dyDescent="0.3">
      <c r="B16" s="207" t="s">
        <v>126</v>
      </c>
      <c r="C16" s="208"/>
      <c r="D16" s="117"/>
      <c r="E16" s="147"/>
      <c r="F16" s="147"/>
      <c r="G16" s="147"/>
      <c r="H16" s="147"/>
      <c r="I16" s="147"/>
      <c r="J16" s="147"/>
      <c r="N16" s="120"/>
    </row>
    <row r="17" spans="2:14" ht="17.25" thickBot="1" x14ac:dyDescent="0.3">
      <c r="N17" s="120"/>
    </row>
    <row r="18" spans="2:14" ht="18" thickBot="1" x14ac:dyDescent="0.3">
      <c r="B18" s="56" t="s">
        <v>275</v>
      </c>
      <c r="C18" s="57"/>
      <c r="D18" s="57"/>
      <c r="E18" s="57"/>
      <c r="F18" s="57"/>
      <c r="G18" s="57"/>
      <c r="H18" s="57"/>
      <c r="I18" s="57"/>
      <c r="J18" s="89"/>
      <c r="N18" s="120"/>
    </row>
    <row r="19" spans="2:14" ht="15" customHeight="1" thickBot="1" x14ac:dyDescent="0.3">
      <c r="B19" s="209" t="s">
        <v>65</v>
      </c>
      <c r="C19" s="210"/>
      <c r="D19" s="210"/>
      <c r="E19" s="210"/>
      <c r="F19" s="210"/>
      <c r="G19" s="210"/>
      <c r="H19" s="210"/>
      <c r="I19" s="210"/>
      <c r="J19" s="211"/>
      <c r="N19" s="120"/>
    </row>
    <row r="20" spans="2:14" ht="17.25" x14ac:dyDescent="0.25">
      <c r="B20" s="201"/>
      <c r="C20" s="688" t="s">
        <v>286</v>
      </c>
      <c r="D20" s="688"/>
      <c r="E20" s="688"/>
      <c r="F20" s="688"/>
      <c r="G20" s="688"/>
      <c r="H20" s="688"/>
      <c r="I20" s="688"/>
      <c r="J20" s="689"/>
      <c r="N20" s="120"/>
    </row>
    <row r="21" spans="2:14" ht="17.25" x14ac:dyDescent="0.25">
      <c r="B21" s="201"/>
      <c r="C21" s="754" t="s">
        <v>164</v>
      </c>
      <c r="D21" s="755"/>
      <c r="E21" s="755"/>
      <c r="F21" s="756"/>
      <c r="G21" s="754" t="s">
        <v>371</v>
      </c>
      <c r="H21" s="755"/>
      <c r="I21" s="755"/>
      <c r="J21" s="757"/>
      <c r="N21" s="120"/>
    </row>
    <row r="22" spans="2:14" ht="17.25" x14ac:dyDescent="0.25">
      <c r="B22" s="201"/>
      <c r="C22" s="750" t="s">
        <v>100</v>
      </c>
      <c r="D22" s="750"/>
      <c r="E22" s="750" t="s">
        <v>101</v>
      </c>
      <c r="F22" s="750"/>
      <c r="G22" s="750" t="s">
        <v>100</v>
      </c>
      <c r="H22" s="750"/>
      <c r="I22" s="750" t="s">
        <v>101</v>
      </c>
      <c r="J22" s="753"/>
      <c r="N22" s="120"/>
    </row>
    <row r="23" spans="2:14" ht="17.25" x14ac:dyDescent="0.25">
      <c r="B23" s="201"/>
      <c r="C23" s="212" t="s">
        <v>57</v>
      </c>
      <c r="D23" s="213" t="s">
        <v>58</v>
      </c>
      <c r="E23" s="212" t="s">
        <v>57</v>
      </c>
      <c r="F23" s="213" t="s">
        <v>58</v>
      </c>
      <c r="G23" s="212" t="s">
        <v>57</v>
      </c>
      <c r="H23" s="213" t="s">
        <v>58</v>
      </c>
      <c r="I23" s="212" t="s">
        <v>57</v>
      </c>
      <c r="J23" s="214" t="s">
        <v>58</v>
      </c>
      <c r="N23" s="120"/>
    </row>
    <row r="24" spans="2:14" x14ac:dyDescent="0.25">
      <c r="B24" s="215" t="s">
        <v>56</v>
      </c>
      <c r="C24" s="216"/>
      <c r="D24" s="217"/>
      <c r="E24" s="217"/>
      <c r="F24" s="217"/>
      <c r="G24" s="218"/>
      <c r="H24" s="218"/>
      <c r="I24" s="218"/>
      <c r="J24" s="219"/>
      <c r="N24" s="120"/>
    </row>
    <row r="25" spans="2:14" x14ac:dyDescent="0.25">
      <c r="B25" s="215" t="s">
        <v>30</v>
      </c>
      <c r="C25" s="216"/>
      <c r="D25" s="217"/>
      <c r="E25" s="217"/>
      <c r="F25" s="217"/>
      <c r="G25" s="218"/>
      <c r="H25" s="218"/>
      <c r="I25" s="218"/>
      <c r="J25" s="219"/>
      <c r="N25" s="120"/>
    </row>
    <row r="26" spans="2:14" ht="18" thickBot="1" x14ac:dyDescent="0.3">
      <c r="B26" s="220" t="s">
        <v>370</v>
      </c>
      <c r="C26" s="221"/>
      <c r="D26" s="221"/>
      <c r="E26" s="221"/>
      <c r="F26" s="221"/>
      <c r="G26" s="222"/>
      <c r="H26" s="141"/>
      <c r="I26" s="221"/>
      <c r="J26" s="117"/>
      <c r="K26" s="147"/>
      <c r="L26" s="223"/>
      <c r="N26" s="120"/>
    </row>
    <row r="27" spans="2:14" ht="17.25" thickBot="1" x14ac:dyDescent="0.3">
      <c r="N27" s="120"/>
    </row>
    <row r="28" spans="2:14" ht="18" thickBot="1" x14ac:dyDescent="0.3">
      <c r="B28" s="627" t="s">
        <v>276</v>
      </c>
      <c r="C28" s="628"/>
      <c r="D28" s="628"/>
      <c r="E28" s="628"/>
      <c r="F28" s="628"/>
      <c r="G28" s="628"/>
      <c r="H28" s="628"/>
      <c r="I28" s="628"/>
      <c r="J28" s="629"/>
      <c r="N28" s="120"/>
    </row>
    <row r="29" spans="2:14" ht="15" customHeight="1" x14ac:dyDescent="0.25">
      <c r="B29" s="709" t="s">
        <v>356</v>
      </c>
      <c r="C29" s="710"/>
      <c r="D29" s="710"/>
      <c r="E29" s="710"/>
      <c r="F29" s="710"/>
      <c r="G29" s="710"/>
      <c r="H29" s="710"/>
      <c r="I29" s="710"/>
      <c r="J29" s="711"/>
      <c r="N29" s="120"/>
    </row>
    <row r="30" spans="2:14" ht="16.5" customHeight="1" thickBot="1" x14ac:dyDescent="0.3">
      <c r="B30" s="712"/>
      <c r="C30" s="713"/>
      <c r="D30" s="713"/>
      <c r="E30" s="713"/>
      <c r="F30" s="713"/>
      <c r="G30" s="713"/>
      <c r="H30" s="713"/>
      <c r="I30" s="713"/>
      <c r="J30" s="714"/>
      <c r="N30" s="120"/>
    </row>
    <row r="31" spans="2:14" x14ac:dyDescent="0.25">
      <c r="B31" s="653"/>
      <c r="C31" s="654"/>
      <c r="D31" s="654"/>
      <c r="E31" s="654"/>
      <c r="F31" s="654"/>
      <c r="G31" s="654"/>
      <c r="H31" s="654"/>
      <c r="I31" s="654"/>
      <c r="J31" s="655"/>
      <c r="N31" s="120"/>
    </row>
    <row r="32" spans="2:14" x14ac:dyDescent="0.25">
      <c r="B32" s="653"/>
      <c r="C32" s="654"/>
      <c r="D32" s="654"/>
      <c r="E32" s="654"/>
      <c r="F32" s="654"/>
      <c r="G32" s="654"/>
      <c r="H32" s="654"/>
      <c r="I32" s="654"/>
      <c r="J32" s="655"/>
      <c r="N32" s="120"/>
    </row>
    <row r="33" spans="2:14" x14ac:dyDescent="0.25">
      <c r="B33" s="653"/>
      <c r="C33" s="654"/>
      <c r="D33" s="654"/>
      <c r="E33" s="654"/>
      <c r="F33" s="654"/>
      <c r="G33" s="654"/>
      <c r="H33" s="654"/>
      <c r="I33" s="654"/>
      <c r="J33" s="655"/>
      <c r="N33" s="120"/>
    </row>
    <row r="34" spans="2:14" x14ac:dyDescent="0.25">
      <c r="B34" s="653"/>
      <c r="C34" s="654"/>
      <c r="D34" s="654"/>
      <c r="E34" s="654"/>
      <c r="F34" s="654"/>
      <c r="G34" s="654"/>
      <c r="H34" s="654"/>
      <c r="I34" s="654"/>
      <c r="J34" s="655"/>
      <c r="N34" s="120"/>
    </row>
    <row r="35" spans="2:14" ht="17.25" thickBot="1" x14ac:dyDescent="0.3">
      <c r="B35" s="656"/>
      <c r="C35" s="657"/>
      <c r="D35" s="657"/>
      <c r="E35" s="657"/>
      <c r="F35" s="657"/>
      <c r="G35" s="657"/>
      <c r="H35" s="657"/>
      <c r="I35" s="657"/>
      <c r="J35" s="658"/>
      <c r="N35" s="120"/>
    </row>
    <row r="36" spans="2:14" ht="17.25" thickBot="1" x14ac:dyDescent="0.3">
      <c r="N36" s="120"/>
    </row>
    <row r="37" spans="2:14" ht="18" thickBot="1" x14ac:dyDescent="0.3">
      <c r="B37" s="56" t="s">
        <v>287</v>
      </c>
      <c r="C37" s="57"/>
      <c r="D37" s="57"/>
      <c r="E37" s="57"/>
      <c r="F37" s="57"/>
      <c r="G37" s="57"/>
      <c r="H37" s="57"/>
      <c r="I37" s="57"/>
      <c r="J37" s="57"/>
      <c r="K37" s="57"/>
      <c r="L37" s="58"/>
      <c r="N37" s="120"/>
    </row>
    <row r="38" spans="2:14" ht="15" customHeight="1" x14ac:dyDescent="0.25">
      <c r="B38" s="709" t="s">
        <v>375</v>
      </c>
      <c r="C38" s="710"/>
      <c r="D38" s="710"/>
      <c r="E38" s="710"/>
      <c r="F38" s="710"/>
      <c r="G38" s="710"/>
      <c r="H38" s="710"/>
      <c r="I38" s="710"/>
      <c r="J38" s="710"/>
      <c r="K38" s="710"/>
      <c r="L38" s="711"/>
      <c r="N38" s="120"/>
    </row>
    <row r="39" spans="2:14" x14ac:dyDescent="0.25">
      <c r="B39" s="720"/>
      <c r="C39" s="721"/>
      <c r="D39" s="721"/>
      <c r="E39" s="721"/>
      <c r="F39" s="721"/>
      <c r="G39" s="721"/>
      <c r="H39" s="721"/>
      <c r="I39" s="721"/>
      <c r="J39" s="721"/>
      <c r="K39" s="721"/>
      <c r="L39" s="722"/>
      <c r="N39" s="120"/>
    </row>
    <row r="40" spans="2:14" x14ac:dyDescent="0.25">
      <c r="B40" s="720"/>
      <c r="C40" s="721"/>
      <c r="D40" s="721"/>
      <c r="E40" s="721"/>
      <c r="F40" s="721"/>
      <c r="G40" s="721"/>
      <c r="H40" s="721"/>
      <c r="I40" s="721"/>
      <c r="J40" s="721"/>
      <c r="K40" s="721"/>
      <c r="L40" s="722"/>
      <c r="N40" s="120"/>
    </row>
    <row r="41" spans="2:14" x14ac:dyDescent="0.25">
      <c r="B41" s="720"/>
      <c r="C41" s="721"/>
      <c r="D41" s="721"/>
      <c r="E41" s="721"/>
      <c r="F41" s="721"/>
      <c r="G41" s="721"/>
      <c r="H41" s="721"/>
      <c r="I41" s="721"/>
      <c r="J41" s="721"/>
      <c r="K41" s="721"/>
      <c r="L41" s="722"/>
      <c r="N41" s="120"/>
    </row>
    <row r="42" spans="2:14" x14ac:dyDescent="0.25">
      <c r="B42" s="720"/>
      <c r="C42" s="721"/>
      <c r="D42" s="721"/>
      <c r="E42" s="721"/>
      <c r="F42" s="721"/>
      <c r="G42" s="721"/>
      <c r="H42" s="721"/>
      <c r="I42" s="721"/>
      <c r="J42" s="721"/>
      <c r="K42" s="721"/>
      <c r="L42" s="722"/>
      <c r="N42" s="120"/>
    </row>
    <row r="43" spans="2:14" x14ac:dyDescent="0.25">
      <c r="B43" s="720"/>
      <c r="C43" s="721"/>
      <c r="D43" s="721"/>
      <c r="E43" s="721"/>
      <c r="F43" s="721"/>
      <c r="G43" s="721"/>
      <c r="H43" s="721"/>
      <c r="I43" s="721"/>
      <c r="J43" s="721"/>
      <c r="K43" s="721"/>
      <c r="L43" s="722"/>
      <c r="N43" s="120"/>
    </row>
    <row r="44" spans="2:14" ht="17.25" thickBot="1" x14ac:dyDescent="0.3">
      <c r="B44" s="712"/>
      <c r="C44" s="713"/>
      <c r="D44" s="713"/>
      <c r="E44" s="713"/>
      <c r="F44" s="713"/>
      <c r="G44" s="713"/>
      <c r="H44" s="713"/>
      <c r="I44" s="713"/>
      <c r="J44" s="713"/>
      <c r="K44" s="713"/>
      <c r="L44" s="714"/>
      <c r="N44" s="120"/>
    </row>
    <row r="45" spans="2:14" ht="18" x14ac:dyDescent="0.25">
      <c r="B45" s="265" t="s">
        <v>177</v>
      </c>
      <c r="C45" s="266"/>
      <c r="D45" s="266"/>
      <c r="E45" s="266"/>
      <c r="F45" s="266"/>
      <c r="G45" s="266"/>
      <c r="H45" s="266"/>
      <c r="I45" s="266"/>
      <c r="J45" s="266"/>
      <c r="K45" s="252"/>
      <c r="L45" s="169"/>
      <c r="N45" s="120"/>
    </row>
    <row r="46" spans="2:14" ht="18" thickBot="1" x14ac:dyDescent="0.3">
      <c r="B46" s="264" t="s">
        <v>374</v>
      </c>
      <c r="C46" s="222"/>
      <c r="D46" s="222"/>
      <c r="E46" s="222"/>
      <c r="F46" s="222"/>
      <c r="G46" s="222"/>
      <c r="H46" s="222"/>
      <c r="I46" s="222"/>
      <c r="J46" s="222"/>
      <c r="K46" s="221"/>
      <c r="L46" s="117"/>
      <c r="N46" s="120"/>
    </row>
    <row r="47" spans="2:14" ht="21" customHeight="1" x14ac:dyDescent="0.25">
      <c r="B47" s="718" t="s">
        <v>303</v>
      </c>
      <c r="C47" s="226"/>
      <c r="D47" s="226"/>
      <c r="E47" s="226"/>
      <c r="F47" s="226"/>
      <c r="G47" s="226"/>
      <c r="H47" s="226"/>
      <c r="I47" s="226"/>
      <c r="J47" s="226"/>
      <c r="K47" s="130"/>
      <c r="L47" s="115"/>
      <c r="N47" s="120"/>
    </row>
    <row r="48" spans="2:14" ht="17.25" x14ac:dyDescent="0.25">
      <c r="B48" s="719"/>
      <c r="C48" s="226"/>
      <c r="D48" s="226"/>
      <c r="E48" s="226"/>
      <c r="F48" s="226"/>
      <c r="G48" s="226"/>
      <c r="H48" s="226"/>
      <c r="I48" s="226"/>
      <c r="J48" s="226"/>
      <c r="K48" s="130"/>
      <c r="L48" s="115"/>
      <c r="N48" s="120"/>
    </row>
    <row r="49" spans="2:14" ht="21.75" thickBot="1" x14ac:dyDescent="0.3">
      <c r="B49" s="715" t="s">
        <v>167</v>
      </c>
      <c r="C49" s="716"/>
      <c r="D49" s="716"/>
      <c r="E49" s="716"/>
      <c r="F49" s="716"/>
      <c r="G49" s="288"/>
      <c r="H49" s="716" t="s">
        <v>376</v>
      </c>
      <c r="I49" s="716"/>
      <c r="J49" s="716"/>
      <c r="K49" s="716"/>
      <c r="L49" s="717"/>
      <c r="N49" s="120"/>
    </row>
    <row r="50" spans="2:14" ht="18" thickTop="1" x14ac:dyDescent="0.25">
      <c r="B50" s="155"/>
      <c r="C50" s="156"/>
      <c r="D50" s="156"/>
      <c r="E50" s="156"/>
      <c r="F50" s="156"/>
      <c r="G50" s="226"/>
      <c r="H50" s="156"/>
      <c r="I50" s="156"/>
      <c r="J50" s="156"/>
      <c r="K50" s="156"/>
      <c r="L50" s="157"/>
      <c r="N50" s="120"/>
    </row>
    <row r="51" spans="2:14" ht="33" x14ac:dyDescent="0.25">
      <c r="B51" s="293" t="s">
        <v>93</v>
      </c>
      <c r="C51" s="291"/>
      <c r="D51" s="229" t="s">
        <v>94</v>
      </c>
      <c r="E51" s="226"/>
      <c r="F51" s="226"/>
      <c r="G51" s="226"/>
      <c r="H51" s="292" t="s">
        <v>93</v>
      </c>
      <c r="I51" s="291"/>
      <c r="J51" s="229" t="s">
        <v>94</v>
      </c>
      <c r="K51" s="226"/>
      <c r="L51" s="267"/>
      <c r="N51" s="120"/>
    </row>
    <row r="52" spans="2:14" ht="17.25" x14ac:dyDescent="0.25">
      <c r="B52" s="230"/>
      <c r="C52" s="231"/>
      <c r="D52" s="231"/>
      <c r="E52" s="231"/>
      <c r="F52" s="231"/>
      <c r="G52" s="231"/>
      <c r="H52" s="231"/>
      <c r="I52" s="231"/>
      <c r="J52" s="231"/>
      <c r="K52" s="231"/>
      <c r="L52" s="249"/>
      <c r="N52" s="120"/>
    </row>
    <row r="53" spans="2:14" ht="17.25" customHeight="1" x14ac:dyDescent="0.25">
      <c r="B53" s="230"/>
      <c r="C53" s="751" t="s">
        <v>92</v>
      </c>
      <c r="D53" s="752"/>
      <c r="E53" s="748" t="s">
        <v>160</v>
      </c>
      <c r="F53" s="748"/>
      <c r="G53" s="130"/>
      <c r="H53" s="231"/>
      <c r="I53" s="751" t="s">
        <v>92</v>
      </c>
      <c r="J53" s="752"/>
      <c r="K53" s="748" t="s">
        <v>160</v>
      </c>
      <c r="L53" s="749"/>
      <c r="N53" s="120"/>
    </row>
    <row r="54" spans="2:14" s="149" customFormat="1" ht="17.25" x14ac:dyDescent="0.25">
      <c r="B54" s="227"/>
      <c r="C54" s="213" t="s">
        <v>59</v>
      </c>
      <c r="D54" s="213" t="s">
        <v>62</v>
      </c>
      <c r="E54" s="213" t="s">
        <v>59</v>
      </c>
      <c r="F54" s="213" t="s">
        <v>62</v>
      </c>
      <c r="G54" s="228"/>
      <c r="H54" s="228"/>
      <c r="I54" s="213" t="s">
        <v>59</v>
      </c>
      <c r="J54" s="213" t="s">
        <v>62</v>
      </c>
      <c r="K54" s="213" t="s">
        <v>59</v>
      </c>
      <c r="L54" s="214" t="s">
        <v>62</v>
      </c>
      <c r="N54" s="232"/>
    </row>
    <row r="55" spans="2:14" x14ac:dyDescent="0.25">
      <c r="B55" s="233" t="s">
        <v>40</v>
      </c>
      <c r="C55" s="172"/>
      <c r="D55" s="172"/>
      <c r="E55" s="172"/>
      <c r="F55" s="172"/>
      <c r="G55" s="130"/>
      <c r="H55" s="234" t="s">
        <v>40</v>
      </c>
      <c r="I55" s="172"/>
      <c r="J55" s="172"/>
      <c r="K55" s="172"/>
      <c r="L55" s="173"/>
      <c r="N55" s="120"/>
    </row>
    <row r="56" spans="2:14" x14ac:dyDescent="0.25">
      <c r="B56" s="233" t="s">
        <v>39</v>
      </c>
      <c r="C56" s="172"/>
      <c r="D56" s="172"/>
      <c r="E56" s="172"/>
      <c r="F56" s="172"/>
      <c r="G56" s="130"/>
      <c r="H56" s="234" t="s">
        <v>39</v>
      </c>
      <c r="I56" s="172"/>
      <c r="J56" s="172"/>
      <c r="K56" s="172"/>
      <c r="L56" s="173"/>
      <c r="N56" s="120"/>
    </row>
    <row r="57" spans="2:14" x14ac:dyDescent="0.25">
      <c r="B57" s="233" t="s">
        <v>180</v>
      </c>
      <c r="C57" s="224">
        <f>C56-C55</f>
        <v>0</v>
      </c>
      <c r="D57" s="224">
        <f>D56-D55</f>
        <v>0</v>
      </c>
      <c r="E57" s="224">
        <f>E56-E55</f>
        <v>0</v>
      </c>
      <c r="F57" s="224">
        <f>F56-F55</f>
        <v>0</v>
      </c>
      <c r="G57" s="130"/>
      <c r="H57" s="234" t="s">
        <v>180</v>
      </c>
      <c r="I57" s="224">
        <f>I56-I55</f>
        <v>0</v>
      </c>
      <c r="J57" s="224">
        <f>J56-J55</f>
        <v>0</v>
      </c>
      <c r="K57" s="224">
        <f>K56-K55</f>
        <v>0</v>
      </c>
      <c r="L57" s="269">
        <f>L56-L55</f>
        <v>0</v>
      </c>
      <c r="N57" s="120"/>
    </row>
    <row r="58" spans="2:14" x14ac:dyDescent="0.25">
      <c r="B58" s="233" t="s">
        <v>181</v>
      </c>
      <c r="C58" s="258"/>
      <c r="D58" s="237">
        <f>D55-C56</f>
        <v>0</v>
      </c>
      <c r="E58" s="236"/>
      <c r="F58" s="224">
        <f>F55-E56</f>
        <v>0</v>
      </c>
      <c r="G58" s="130"/>
      <c r="H58" s="234" t="s">
        <v>181</v>
      </c>
      <c r="I58" s="258"/>
      <c r="J58" s="237">
        <f>J55-I56</f>
        <v>0</v>
      </c>
      <c r="K58" s="236"/>
      <c r="L58" s="269">
        <f>L55-K56</f>
        <v>0</v>
      </c>
      <c r="N58" s="120"/>
    </row>
    <row r="59" spans="2:14" x14ac:dyDescent="0.25">
      <c r="B59" s="233" t="s">
        <v>264</v>
      </c>
      <c r="C59" s="259"/>
      <c r="D59" s="237">
        <f>D55-C55</f>
        <v>0</v>
      </c>
      <c r="E59" s="236"/>
      <c r="F59" s="224">
        <f>F55-E55</f>
        <v>0</v>
      </c>
      <c r="G59" s="130"/>
      <c r="H59" s="234" t="s">
        <v>264</v>
      </c>
      <c r="I59" s="259"/>
      <c r="J59" s="237">
        <f>J55-I55</f>
        <v>0</v>
      </c>
      <c r="K59" s="236"/>
      <c r="L59" s="269">
        <f>L55-K55</f>
        <v>0</v>
      </c>
      <c r="N59" s="120"/>
    </row>
    <row r="60" spans="2:14" x14ac:dyDescent="0.25">
      <c r="B60" s="135"/>
      <c r="C60" s="236"/>
      <c r="D60" s="236"/>
      <c r="E60" s="236"/>
      <c r="F60" s="236"/>
      <c r="G60" s="130"/>
      <c r="H60" s="130"/>
      <c r="I60" s="236"/>
      <c r="J60" s="236"/>
      <c r="K60" s="236"/>
      <c r="L60" s="253"/>
      <c r="N60" s="120"/>
    </row>
    <row r="61" spans="2:14" ht="17.25" x14ac:dyDescent="0.25">
      <c r="B61" s="238" t="s">
        <v>200</v>
      </c>
      <c r="C61" s="130"/>
      <c r="D61" s="130"/>
      <c r="E61" s="130"/>
      <c r="F61" s="130"/>
      <c r="G61" s="130"/>
      <c r="H61" s="239" t="s">
        <v>200</v>
      </c>
      <c r="I61" s="130"/>
      <c r="J61" s="130"/>
      <c r="K61" s="130"/>
      <c r="L61" s="115"/>
      <c r="N61" s="120"/>
    </row>
    <row r="62" spans="2:14" x14ac:dyDescent="0.25">
      <c r="B62" s="233" t="s">
        <v>21</v>
      </c>
      <c r="C62" s="240"/>
      <c r="D62" s="240"/>
      <c r="E62" s="240"/>
      <c r="F62" s="240"/>
      <c r="G62" s="130"/>
      <c r="H62" s="234" t="s">
        <v>21</v>
      </c>
      <c r="I62" s="172"/>
      <c r="J62" s="172"/>
      <c r="K62" s="172"/>
      <c r="L62" s="173"/>
      <c r="N62" s="120"/>
    </row>
    <row r="63" spans="2:14" x14ac:dyDescent="0.25">
      <c r="B63" s="233" t="s">
        <v>22</v>
      </c>
      <c r="C63" s="240"/>
      <c r="D63" s="240"/>
      <c r="E63" s="240"/>
      <c r="F63" s="240"/>
      <c r="G63" s="130"/>
      <c r="H63" s="234" t="s">
        <v>22</v>
      </c>
      <c r="I63" s="172"/>
      <c r="J63" s="172"/>
      <c r="K63" s="172"/>
      <c r="L63" s="173"/>
      <c r="N63" s="120"/>
    </row>
    <row r="64" spans="2:14" x14ac:dyDescent="0.25">
      <c r="B64" s="233" t="s">
        <v>23</v>
      </c>
      <c r="C64" s="240"/>
      <c r="D64" s="240"/>
      <c r="E64" s="240"/>
      <c r="F64" s="240"/>
      <c r="G64" s="130"/>
      <c r="H64" s="234" t="s">
        <v>23</v>
      </c>
      <c r="I64" s="172"/>
      <c r="J64" s="172"/>
      <c r="K64" s="172"/>
      <c r="L64" s="173"/>
      <c r="N64" s="120"/>
    </row>
    <row r="65" spans="2:14" x14ac:dyDescent="0.25">
      <c r="B65" s="233" t="s">
        <v>24</v>
      </c>
      <c r="C65" s="240"/>
      <c r="D65" s="240"/>
      <c r="E65" s="240"/>
      <c r="F65" s="240"/>
      <c r="G65" s="130"/>
      <c r="H65" s="234" t="s">
        <v>24</v>
      </c>
      <c r="I65" s="172"/>
      <c r="J65" s="172"/>
      <c r="K65" s="172"/>
      <c r="L65" s="173"/>
      <c r="N65" s="120"/>
    </row>
    <row r="66" spans="2:14" x14ac:dyDescent="0.25">
      <c r="B66" s="233" t="s">
        <v>25</v>
      </c>
      <c r="C66" s="240"/>
      <c r="D66" s="240"/>
      <c r="E66" s="240"/>
      <c r="F66" s="240"/>
      <c r="G66" s="130"/>
      <c r="H66" s="234" t="s">
        <v>25</v>
      </c>
      <c r="I66" s="172"/>
      <c r="J66" s="172"/>
      <c r="K66" s="172"/>
      <c r="L66" s="173"/>
      <c r="N66" s="120"/>
    </row>
    <row r="67" spans="2:14" x14ac:dyDescent="0.25">
      <c r="B67" s="233" t="s">
        <v>66</v>
      </c>
      <c r="C67" s="240"/>
      <c r="D67" s="240"/>
      <c r="E67" s="240"/>
      <c r="F67" s="240"/>
      <c r="G67" s="130"/>
      <c r="H67" s="234" t="s">
        <v>66</v>
      </c>
      <c r="I67" s="172"/>
      <c r="J67" s="172"/>
      <c r="K67" s="172"/>
      <c r="L67" s="173"/>
      <c r="N67" s="120"/>
    </row>
    <row r="68" spans="2:14" x14ac:dyDescent="0.25">
      <c r="B68" s="233" t="s">
        <v>67</v>
      </c>
      <c r="C68" s="172"/>
      <c r="D68" s="172"/>
      <c r="E68" s="172"/>
      <c r="F68" s="172"/>
      <c r="G68" s="130"/>
      <c r="H68" s="234" t="s">
        <v>67</v>
      </c>
      <c r="I68" s="172"/>
      <c r="J68" s="172"/>
      <c r="K68" s="172"/>
      <c r="L68" s="173"/>
      <c r="N68" s="120"/>
    </row>
    <row r="69" spans="2:14" x14ac:dyDescent="0.25">
      <c r="B69" s="233" t="s">
        <v>68</v>
      </c>
      <c r="C69" s="172"/>
      <c r="D69" s="172"/>
      <c r="E69" s="172"/>
      <c r="F69" s="172"/>
      <c r="G69" s="130"/>
      <c r="H69" s="241" t="s">
        <v>68</v>
      </c>
      <c r="I69" s="172"/>
      <c r="J69" s="172"/>
      <c r="K69" s="172"/>
      <c r="L69" s="173"/>
      <c r="N69" s="120"/>
    </row>
    <row r="70" spans="2:14" x14ac:dyDescent="0.25">
      <c r="B70" s="233" t="s">
        <v>315</v>
      </c>
      <c r="C70" s="172"/>
      <c r="D70" s="172"/>
      <c r="E70" s="172"/>
      <c r="F70" s="172"/>
      <c r="G70" s="130"/>
      <c r="H70" s="241" t="s">
        <v>315</v>
      </c>
      <c r="I70" s="172"/>
      <c r="J70" s="172"/>
      <c r="K70" s="172"/>
      <c r="L70" s="173"/>
      <c r="N70" s="120"/>
    </row>
    <row r="71" spans="2:14" x14ac:dyDescent="0.25">
      <c r="B71" s="233" t="s">
        <v>60</v>
      </c>
      <c r="C71" s="174" t="e">
        <f>AVERAGE(C62:C64)</f>
        <v>#DIV/0!</v>
      </c>
      <c r="D71" s="174" t="e">
        <f>AVERAGE(D62:D64)</f>
        <v>#DIV/0!</v>
      </c>
      <c r="E71" s="174" t="e">
        <f>AVERAGE(E62:E64)</f>
        <v>#DIV/0!</v>
      </c>
      <c r="F71" s="174" t="e">
        <f>AVERAGE(F62:F64)</f>
        <v>#DIV/0!</v>
      </c>
      <c r="G71" s="130"/>
      <c r="H71" s="235" t="s">
        <v>60</v>
      </c>
      <c r="I71" s="179" t="e">
        <f>AVERAGE(I62:I64)</f>
        <v>#DIV/0!</v>
      </c>
      <c r="J71" s="174" t="e">
        <f>AVERAGE(J62:J64)</f>
        <v>#DIV/0!</v>
      </c>
      <c r="K71" s="174" t="e">
        <f>AVERAGE(K62:K64)</f>
        <v>#DIV/0!</v>
      </c>
      <c r="L71" s="270" t="e">
        <f>AVERAGE(L62:L64)</f>
        <v>#DIV/0!</v>
      </c>
      <c r="N71" s="120"/>
    </row>
    <row r="72" spans="2:14" ht="16.5" customHeight="1" x14ac:dyDescent="0.25">
      <c r="B72" s="233" t="s">
        <v>61</v>
      </c>
      <c r="C72" s="174" t="e">
        <f>AVERAGE(C65:C70)</f>
        <v>#DIV/0!</v>
      </c>
      <c r="D72" s="174" t="e">
        <f>AVERAGE(D65:D70)</f>
        <v>#DIV/0!</v>
      </c>
      <c r="E72" s="174" t="e">
        <f>AVERAGE(E65:E70)</f>
        <v>#DIV/0!</v>
      </c>
      <c r="F72" s="174" t="e">
        <f>AVERAGE(F65:F70)</f>
        <v>#DIV/0!</v>
      </c>
      <c r="G72" s="130"/>
      <c r="H72" s="235" t="s">
        <v>61</v>
      </c>
      <c r="I72" s="179" t="e">
        <f>AVERAGE(I65:I70)</f>
        <v>#DIV/0!</v>
      </c>
      <c r="J72" s="174" t="e">
        <f>AVERAGE(J65:J70)</f>
        <v>#DIV/0!</v>
      </c>
      <c r="K72" s="174" t="e">
        <f>AVERAGE(K65:K70)</f>
        <v>#DIV/0!</v>
      </c>
      <c r="L72" s="270" t="e">
        <f>AVERAGE(L65:L70)</f>
        <v>#DIV/0!</v>
      </c>
      <c r="N72" s="120"/>
    </row>
    <row r="73" spans="2:14" x14ac:dyDescent="0.25">
      <c r="B73" s="233" t="s">
        <v>313</v>
      </c>
      <c r="C73" s="224" t="e">
        <f>IF(AND(G85="Fresh Food",G86="Fresh Food"),((C102*H85)+(I102*H86)+(C71*C85))/(H85+H86+C85),IF(AND(G85="Fresh Food",G86&lt;&gt;"Fresh Food"),((C102*H85)+(C71*C85))/(H85+C85),IF(AND(G85&lt;&gt;"Fresh Food",G86="Fresh Food"),((I102*H86)+(C71*C85))/(H86+C85),C71)))</f>
        <v>#DIV/0!</v>
      </c>
      <c r="D73" s="224" t="e">
        <f>IF(AND(G85="Fresh Food",G86="Fresh Food"),((D102*H85)+(J102*H86)+(D71*C85))/(H85+H86+C85),IF(AND(G85="Fresh Food",G86&lt;&gt;"Fresh Food"),((D102*H85)+(D71*C85))/(H85+C85),IF(AND(G85&lt;&gt;"Fresh Food",G86="Fresh Food"),((J102*H86)+(D71*C85))/(H86+C85),D71)))</f>
        <v>#DIV/0!</v>
      </c>
      <c r="E73" s="224" t="e">
        <f>IF(AND(G85="Fresh Food",G86="Fresh Food"),((E102*H85)+(K102*H86)+(E71*C85))/(H85+H86+C85),IF(AND(G85="Fresh Food",G86&lt;&gt;"Fresh Food"),((E102*H85)+(E71*C85))/(H85+C85),IF(AND(G85&lt;&gt;"Fresh Food",G86="Fresh Food"),((K102*H86)+(E71*C85))/(H86+C85),E71)))</f>
        <v>#DIV/0!</v>
      </c>
      <c r="F73" s="224" t="e">
        <f>IF(AND(G85="Fresh Food",G86="Fresh Food"),((F102*H85)+(L102*H86)+(F71*C85))/(H85+H86+C85),IF(AND(G85="Fresh Food",G86&lt;&gt;"Fresh Food"),((F102*H85)+(F71*C85))/(H85+C85),IF(AND(G85&lt;&gt;"Fresh Food",G86="Fresh Food"),((L102*H86)+(F71*C85))/(H86+C85),F71)))</f>
        <v>#DIV/0!</v>
      </c>
      <c r="G73" s="147"/>
      <c r="H73" s="242" t="s">
        <v>313</v>
      </c>
      <c r="I73" s="224" t="e">
        <f>IF(AND(G85="Fresh Food",G86="Fresh Food"),((C119*H85)+(I119*H86)+(I71*C85))/(H85+H86+C85),IF(AND(G85="Fresh Food",G86&lt;&gt;"Fresh Food"),((C119*H85)+(I71*C85))/(H85+C85),IF(AND(G85&lt;&gt;"Fresh Food",G86="Fresh Food"),((I119*H86)+(I71*C85))/(H86+C85),I71)))</f>
        <v>#DIV/0!</v>
      </c>
      <c r="J73" s="224" t="e">
        <f>IF(AND(G85="Fresh Food",G86="Fresh Food"),((D119*H85)+(J119*H86)+(J71*C85))/(H85+H86+C85),IF(AND(G85="Fresh Food",G86&lt;&gt;"Fresh Food"),((D119*H85)+(J71*C85))/(H85+C85),IF(AND(G85&lt;&gt;"Fresh Food",G86="Fresh Food"),((J119*H86)+(J71*C85))/(H86+C85),J71)))</f>
        <v>#DIV/0!</v>
      </c>
      <c r="K73" s="224" t="e">
        <f>IF(AND(G85="Fresh Food",G86="Fresh Food"),((E119*H85)+(K119*H86)+(K71*C85))/(H85+H86+C85),IF(AND(G85="Fresh Food",G86&lt;&gt;"Fresh Food"),((E119*H85)+(K71*C85))/(H85+C85),IF(AND(G85&lt;&gt;"Fresh Food",G86="Fresh Food"),((K119*H86)+(K71*C85))/(H86+C85),K71)))</f>
        <v>#DIV/0!</v>
      </c>
      <c r="L73" s="269" t="e">
        <f>IF(AND(G85="Fresh Food",G86="Fresh Food"),((F119*H85)+(L119*H86)+(L71*C85))/(H85+H86+C85),IF(AND(G85="Fresh Food",G86&lt;&gt;"Fresh Food"),((F119*H85)+(L71*C85))/(H85+C85),IF(AND(G85&lt;&gt;"Fresh Food",G86="Fresh Food"),((L119*H86)+(L71*C85))/(H86+C85),L71)))</f>
        <v>#DIV/0!</v>
      </c>
      <c r="N73" s="120"/>
    </row>
    <row r="74" spans="2:14" x14ac:dyDescent="0.25">
      <c r="B74" s="233" t="s">
        <v>314</v>
      </c>
      <c r="C74" s="224" t="e">
        <f>IF(AND(G85="Freezer",G86="Freezer"),((C103*H85)+(I103*H86)+(C72*C86))/(H85+H86+C86),IF(AND(G85="Freezer",G86&lt;&gt;"Freezer"),((C103*H85)+(C72*C86))/(H85+C86),IF(AND(G85&lt;&gt;"Freezer",G86="Freezer"),((I103*H86)+(C72*C86))/(H86+C86),C72)))</f>
        <v>#DIV/0!</v>
      </c>
      <c r="D74" s="224" t="e">
        <f>IF(AND(G85="Freezer",G86="Freezer"),((D103*H85)+(J103*H86)+(D72*C86))/(H85+H86+C86),IF(AND(G85="Freezer",G86&lt;&gt;"Freezer"),((D103*H85)+(D72*C86))/(H85+C86),IF(AND(G85&lt;&gt;"Freezer",G86="Freezer"),((J103*H86)+(D72*C86))/(H86+C86),D72)))</f>
        <v>#DIV/0!</v>
      </c>
      <c r="E74" s="224" t="e">
        <f>IF(AND(G85="Freezer",G86="Freezer"),((E103*H85)+(K103*H86)+(E72*C86))/(H85+H86+C86),IF(AND(G85="Freezer",G86&lt;&gt;"Freezer"),((E103*H85)+(E72*C86))/(H85+C86),IF(AND(G85&lt;&gt;"Freezer",G86="Freezer"),((K103*H86)+(E72*C86))/(H86+C86),E72)))</f>
        <v>#DIV/0!</v>
      </c>
      <c r="F74" s="224" t="e">
        <f>IF(AND(G85="Freezer",G86="Freezer"),((F103*H85)+(L103*H86)+(F72*C86))/(H85+H86+C86),IF(AND(G85="Freezer",G86&lt;&gt;"Freezer"),((F103*H85)+(F72*C86))/(H85+C86),IF(AND(G85&lt;&gt;"Freezer",G86="Freezer"),((L103*H86)+(F72*C86))/(H86+C86),F72)))</f>
        <v>#DIV/0!</v>
      </c>
      <c r="G74" s="147"/>
      <c r="H74" s="234" t="s">
        <v>314</v>
      </c>
      <c r="I74" s="224" t="e">
        <f>IF(AND(G85="Freezer",G86="Freezer"),((C120*H85)+(I120*H86)+(I72*C86))/(H85+H86+C86),IF(AND(G85="Freezer",G86&lt;&gt;"Freezer"),((C120*H85)+(I72*C86))/(H85+C86),IF(AND(G85&lt;&gt;"Freezer",G86="Freezer"),((I120*H86)+(I72*C86))/(H86+C86),I72)))</f>
        <v>#DIV/0!</v>
      </c>
      <c r="J74" s="224" t="e">
        <f>IF(AND(G85="Freezer",G86="Freezer"),((D120*H85)+(J120*H86)+(J72*C86))/(H85+H86+C86),IF(AND(G85="Freezer",G86&lt;&gt;"Freezer"),((D120*H85)+(J72*C86))/(H85+C86),IF(AND(G85&lt;&gt;"Freezer",G86="Freezer"),((J120*H86)+(J72*C86))/(H86+C86),J72)))</f>
        <v>#DIV/0!</v>
      </c>
      <c r="K74" s="224" t="e">
        <f>IF(AND(G85="Freezer",G86="Freezer"),((E120*H85)+(K120*H86)+(K72*C86))/(H85+H86+C86),IF(AND(G85="Freezer",G86&lt;&gt;"Freezer"),((E120*H85)+(K72*C86))/(H85+C86),IF(AND(G85&lt;&gt;"Freezer",G86="Freezer"),((K120*H86)+(K72*C86))/(H86+C86),K72)))</f>
        <v>#DIV/0!</v>
      </c>
      <c r="L74" s="269" t="e">
        <f>IF(AND(G85="Freezer",G86="Freezer"),((F120*H85)+(L120*H86)+(L72*C86))/(H85+H86+C86),IF(AND(G85="Freezer",G86&lt;&gt;"Freezer"),((F120*H85)+(L72*C86))/(H85+C86),IF(AND(G85&lt;&gt;"Freezer",G86="Freezer"),((L120*H86)+(L72*C86))/(H86+C86),L72)))</f>
        <v>#DIV/0!</v>
      </c>
      <c r="N74" s="120"/>
    </row>
    <row r="75" spans="2:14" x14ac:dyDescent="0.25">
      <c r="B75" s="135"/>
      <c r="C75" s="136"/>
      <c r="D75" s="136"/>
      <c r="E75" s="136"/>
      <c r="F75" s="136"/>
      <c r="G75" s="130"/>
      <c r="H75" s="130"/>
      <c r="I75" s="136"/>
      <c r="J75" s="136"/>
      <c r="K75" s="136"/>
      <c r="L75" s="53"/>
      <c r="N75" s="120"/>
    </row>
    <row r="76" spans="2:14" x14ac:dyDescent="0.25">
      <c r="B76" s="233" t="s">
        <v>201</v>
      </c>
      <c r="C76" s="262"/>
      <c r="D76" s="260" t="e">
        <f>C73-D73</f>
        <v>#DIV/0!</v>
      </c>
      <c r="E76" s="136"/>
      <c r="F76" s="243" t="e">
        <f>E73-F73</f>
        <v>#DIV/0!</v>
      </c>
      <c r="G76" s="130"/>
      <c r="H76" s="234" t="s">
        <v>201</v>
      </c>
      <c r="I76" s="262"/>
      <c r="J76" s="260" t="e">
        <f>I73-J73</f>
        <v>#DIV/0!</v>
      </c>
      <c r="K76" s="244"/>
      <c r="L76" s="271" t="e">
        <f>K73-L73</f>
        <v>#DIV/0!</v>
      </c>
      <c r="N76" s="120"/>
    </row>
    <row r="77" spans="2:14" x14ac:dyDescent="0.25">
      <c r="B77" s="233" t="s">
        <v>202</v>
      </c>
      <c r="C77" s="262"/>
      <c r="D77" s="260" t="e">
        <f>C74-D74</f>
        <v>#DIV/0!</v>
      </c>
      <c r="E77" s="136"/>
      <c r="F77" s="243" t="e">
        <f>E74-F74</f>
        <v>#DIV/0!</v>
      </c>
      <c r="G77" s="130"/>
      <c r="H77" s="234" t="s">
        <v>202</v>
      </c>
      <c r="I77" s="262"/>
      <c r="J77" s="260" t="e">
        <f>I74-J74</f>
        <v>#DIV/0!</v>
      </c>
      <c r="K77" s="244"/>
      <c r="L77" s="271" t="e">
        <f>K74-L74</f>
        <v>#DIV/0!</v>
      </c>
      <c r="N77" s="120"/>
    </row>
    <row r="78" spans="2:14" s="223" customFormat="1" ht="17.25" x14ac:dyDescent="0.25">
      <c r="B78" s="245" t="s">
        <v>203</v>
      </c>
      <c r="C78" s="259"/>
      <c r="D78" s="261" t="e">
        <f>D76/(D$59/60)</f>
        <v>#DIV/0!</v>
      </c>
      <c r="E78" s="236"/>
      <c r="F78" s="246" t="e">
        <f>F76/(F$59/60)</f>
        <v>#DIV/0!</v>
      </c>
      <c r="G78" s="130"/>
      <c r="H78" s="247" t="s">
        <v>203</v>
      </c>
      <c r="I78" s="259"/>
      <c r="J78" s="261" t="e">
        <f>J76/(J$59/60)</f>
        <v>#DIV/0!</v>
      </c>
      <c r="K78" s="248"/>
      <c r="L78" s="272" t="e">
        <f>L76/(L$59/60)</f>
        <v>#DIV/0!</v>
      </c>
      <c r="N78" s="120"/>
    </row>
    <row r="79" spans="2:14" s="223" customFormat="1" ht="18" thickBot="1" x14ac:dyDescent="0.3">
      <c r="B79" s="273" t="s">
        <v>204</v>
      </c>
      <c r="C79" s="274"/>
      <c r="D79" s="275" t="e">
        <f>D77/(D$59/60)</f>
        <v>#DIV/0!</v>
      </c>
      <c r="E79" s="276"/>
      <c r="F79" s="277" t="e">
        <f>F77/(F$59/60)</f>
        <v>#DIV/0!</v>
      </c>
      <c r="G79" s="141"/>
      <c r="H79" s="278" t="s">
        <v>204</v>
      </c>
      <c r="I79" s="274"/>
      <c r="J79" s="275" t="e">
        <f>J77/(J$59/60)</f>
        <v>#DIV/0!</v>
      </c>
      <c r="K79" s="279"/>
      <c r="L79" s="280" t="e">
        <f>L77/(L$59/60)</f>
        <v>#DIV/0!</v>
      </c>
      <c r="N79" s="120"/>
    </row>
    <row r="80" spans="2:14" ht="17.25" thickBot="1" x14ac:dyDescent="0.3">
      <c r="B80" s="130"/>
      <c r="C80" s="130"/>
      <c r="D80" s="130"/>
      <c r="E80" s="130"/>
      <c r="F80" s="130"/>
      <c r="G80" s="130"/>
      <c r="H80" s="130"/>
      <c r="I80" s="130"/>
      <c r="J80" s="130"/>
      <c r="K80" s="130"/>
      <c r="L80" s="130"/>
      <c r="N80" s="120"/>
    </row>
    <row r="81" spans="2:14" ht="18" thickBot="1" x14ac:dyDescent="0.3">
      <c r="B81" s="723" t="s">
        <v>377</v>
      </c>
      <c r="C81" s="724"/>
      <c r="D81" s="724"/>
      <c r="E81" s="724"/>
      <c r="F81" s="724"/>
      <c r="G81" s="724"/>
      <c r="H81" s="724"/>
      <c r="I81" s="724"/>
      <c r="J81" s="724"/>
      <c r="K81" s="724"/>
      <c r="L81" s="725"/>
      <c r="N81" s="120"/>
    </row>
    <row r="82" spans="2:14" x14ac:dyDescent="0.25">
      <c r="B82" s="731" t="s">
        <v>297</v>
      </c>
      <c r="C82" s="732"/>
      <c r="D82" s="180"/>
      <c r="E82" s="180"/>
      <c r="F82" s="180"/>
      <c r="G82" s="180"/>
      <c r="H82" s="180"/>
      <c r="I82" s="180"/>
      <c r="J82" s="180"/>
      <c r="K82" s="180"/>
      <c r="L82" s="169"/>
      <c r="N82" s="120"/>
    </row>
    <row r="83" spans="2:14" ht="22.5" customHeight="1" x14ac:dyDescent="0.25">
      <c r="B83" s="733"/>
      <c r="C83" s="734"/>
      <c r="D83" s="130"/>
      <c r="E83" s="130"/>
      <c r="F83" s="130"/>
      <c r="G83" s="130"/>
      <c r="H83" s="130"/>
      <c r="I83" s="130"/>
      <c r="J83" s="130"/>
      <c r="K83" s="130"/>
      <c r="L83" s="115"/>
      <c r="N83" s="120"/>
    </row>
    <row r="84" spans="2:14" ht="34.5" x14ac:dyDescent="0.25">
      <c r="B84" s="129"/>
      <c r="C84" s="290" t="s">
        <v>378</v>
      </c>
      <c r="D84" s="225"/>
      <c r="E84" s="130"/>
      <c r="F84" s="130"/>
      <c r="G84" s="183" t="s">
        <v>298</v>
      </c>
      <c r="H84" s="183" t="s">
        <v>299</v>
      </c>
      <c r="J84" s="130"/>
      <c r="K84" s="130"/>
      <c r="L84" s="115"/>
      <c r="N84" s="120"/>
    </row>
    <row r="85" spans="2:14" x14ac:dyDescent="0.25">
      <c r="B85" s="205" t="s">
        <v>123</v>
      </c>
      <c r="C85" s="179">
        <f>Volume!C16</f>
        <v>0</v>
      </c>
      <c r="D85" s="130"/>
      <c r="E85" s="193" t="s">
        <v>301</v>
      </c>
      <c r="F85" s="284"/>
      <c r="G85" s="237">
        <f>Volume!C23</f>
        <v>0</v>
      </c>
      <c r="H85" s="224">
        <f>Volume!D23</f>
        <v>0</v>
      </c>
      <c r="J85" s="130"/>
      <c r="K85" s="130"/>
      <c r="L85" s="115"/>
      <c r="N85" s="120"/>
    </row>
    <row r="86" spans="2:14" x14ac:dyDescent="0.25">
      <c r="B86" s="205" t="s">
        <v>73</v>
      </c>
      <c r="C86" s="179">
        <f>Volume!C17</f>
        <v>0</v>
      </c>
      <c r="D86" s="130"/>
      <c r="E86" s="193" t="s">
        <v>317</v>
      </c>
      <c r="F86" s="284"/>
      <c r="G86" s="237">
        <f>Volume!C24</f>
        <v>0</v>
      </c>
      <c r="H86" s="224">
        <f>Volume!D24</f>
        <v>0</v>
      </c>
      <c r="J86" s="130"/>
      <c r="K86" s="130"/>
      <c r="L86" s="115"/>
      <c r="N86" s="120"/>
    </row>
    <row r="87" spans="2:14" x14ac:dyDescent="0.25">
      <c r="B87" s="135"/>
      <c r="C87" s="130"/>
      <c r="D87" s="130"/>
      <c r="E87" s="130"/>
      <c r="F87" s="130"/>
      <c r="G87" s="130"/>
      <c r="H87" s="130"/>
      <c r="I87" s="130"/>
      <c r="J87" s="130"/>
      <c r="K87" s="130"/>
      <c r="L87" s="115"/>
      <c r="N87" s="120"/>
    </row>
    <row r="88" spans="2:14" ht="21.75" thickBot="1" x14ac:dyDescent="0.3">
      <c r="B88" s="715" t="s">
        <v>316</v>
      </c>
      <c r="C88" s="716"/>
      <c r="D88" s="716"/>
      <c r="E88" s="716"/>
      <c r="F88" s="716"/>
      <c r="G88" s="716"/>
      <c r="H88" s="716"/>
      <c r="I88" s="716"/>
      <c r="J88" s="716"/>
      <c r="K88" s="716"/>
      <c r="L88" s="717"/>
      <c r="N88" s="120"/>
    </row>
    <row r="89" spans="2:14" ht="18" thickTop="1" x14ac:dyDescent="0.25">
      <c r="B89" s="135"/>
      <c r="C89" s="726" t="s">
        <v>319</v>
      </c>
      <c r="D89" s="726"/>
      <c r="E89" s="726"/>
      <c r="F89" s="726"/>
      <c r="G89" s="225"/>
      <c r="H89" s="225"/>
      <c r="I89" s="726" t="s">
        <v>320</v>
      </c>
      <c r="J89" s="726"/>
      <c r="K89" s="726"/>
      <c r="L89" s="727"/>
      <c r="N89" s="120"/>
    </row>
    <row r="90" spans="2:14" ht="17.25" x14ac:dyDescent="0.25">
      <c r="B90" s="227"/>
      <c r="C90" s="728" t="s">
        <v>308</v>
      </c>
      <c r="D90" s="729"/>
      <c r="E90" s="728" t="s">
        <v>309</v>
      </c>
      <c r="F90" s="729"/>
      <c r="G90" s="286"/>
      <c r="H90" s="286"/>
      <c r="I90" s="728" t="s">
        <v>308</v>
      </c>
      <c r="J90" s="729"/>
      <c r="K90" s="728" t="s">
        <v>309</v>
      </c>
      <c r="L90" s="730"/>
      <c r="N90" s="120"/>
    </row>
    <row r="91" spans="2:14" ht="17.25" x14ac:dyDescent="0.25">
      <c r="B91" s="135"/>
      <c r="C91" s="212" t="s">
        <v>59</v>
      </c>
      <c r="D91" s="212" t="s">
        <v>310</v>
      </c>
      <c r="E91" s="212" t="s">
        <v>59</v>
      </c>
      <c r="F91" s="212" t="s">
        <v>310</v>
      </c>
      <c r="G91" s="225"/>
      <c r="H91" s="225"/>
      <c r="I91" s="212" t="s">
        <v>59</v>
      </c>
      <c r="J91" s="212" t="s">
        <v>310</v>
      </c>
      <c r="K91" s="212" t="s">
        <v>59</v>
      </c>
      <c r="L91" s="287" t="s">
        <v>310</v>
      </c>
      <c r="N91" s="120"/>
    </row>
    <row r="92" spans="2:14" x14ac:dyDescent="0.25">
      <c r="B92" s="205" t="s">
        <v>21</v>
      </c>
      <c r="C92" s="182"/>
      <c r="D92" s="172"/>
      <c r="E92" s="172"/>
      <c r="F92" s="172"/>
      <c r="G92" s="130"/>
      <c r="H92" s="284" t="s">
        <v>21</v>
      </c>
      <c r="I92" s="182"/>
      <c r="J92" s="172"/>
      <c r="K92" s="172"/>
      <c r="L92" s="173"/>
      <c r="N92" s="120"/>
    </row>
    <row r="93" spans="2:14" x14ac:dyDescent="0.25">
      <c r="B93" s="205" t="s">
        <v>22</v>
      </c>
      <c r="C93" s="182"/>
      <c r="D93" s="172"/>
      <c r="E93" s="172"/>
      <c r="F93" s="172"/>
      <c r="G93" s="130"/>
      <c r="H93" s="284" t="s">
        <v>22</v>
      </c>
      <c r="I93" s="182"/>
      <c r="J93" s="172"/>
      <c r="K93" s="172"/>
      <c r="L93" s="173"/>
      <c r="N93" s="120"/>
    </row>
    <row r="94" spans="2:14" x14ac:dyDescent="0.25">
      <c r="B94" s="205" t="s">
        <v>23</v>
      </c>
      <c r="C94" s="182"/>
      <c r="D94" s="172"/>
      <c r="E94" s="172"/>
      <c r="F94" s="172"/>
      <c r="G94" s="130"/>
      <c r="H94" s="284" t="s">
        <v>23</v>
      </c>
      <c r="I94" s="182"/>
      <c r="J94" s="172"/>
      <c r="K94" s="172"/>
      <c r="L94" s="173"/>
      <c r="N94" s="120"/>
    </row>
    <row r="95" spans="2:14" x14ac:dyDescent="0.25">
      <c r="B95" s="205" t="s">
        <v>24</v>
      </c>
      <c r="C95" s="182"/>
      <c r="D95" s="172"/>
      <c r="E95" s="172"/>
      <c r="F95" s="172"/>
      <c r="G95" s="130"/>
      <c r="H95" s="284" t="s">
        <v>24</v>
      </c>
      <c r="I95" s="182"/>
      <c r="J95" s="172"/>
      <c r="K95" s="172"/>
      <c r="L95" s="173"/>
      <c r="N95" s="120"/>
    </row>
    <row r="96" spans="2:14" x14ac:dyDescent="0.25">
      <c r="B96" s="205" t="s">
        <v>25</v>
      </c>
      <c r="C96" s="182"/>
      <c r="D96" s="172"/>
      <c r="E96" s="172"/>
      <c r="F96" s="172"/>
      <c r="G96" s="130"/>
      <c r="H96" s="284" t="s">
        <v>25</v>
      </c>
      <c r="I96" s="182"/>
      <c r="J96" s="172"/>
      <c r="K96" s="172"/>
      <c r="L96" s="173"/>
      <c r="N96" s="120"/>
    </row>
    <row r="97" spans="2:14" x14ac:dyDescent="0.25">
      <c r="B97" s="205" t="s">
        <v>66</v>
      </c>
      <c r="C97" s="182"/>
      <c r="D97" s="172"/>
      <c r="E97" s="172"/>
      <c r="F97" s="172"/>
      <c r="G97" s="130"/>
      <c r="H97" s="284" t="s">
        <v>66</v>
      </c>
      <c r="I97" s="182"/>
      <c r="J97" s="172"/>
      <c r="K97" s="172"/>
      <c r="L97" s="173"/>
      <c r="N97" s="120"/>
    </row>
    <row r="98" spans="2:14" x14ac:dyDescent="0.25">
      <c r="B98" s="205" t="s">
        <v>67</v>
      </c>
      <c r="C98" s="182"/>
      <c r="D98" s="172"/>
      <c r="E98" s="172"/>
      <c r="F98" s="172"/>
      <c r="G98" s="130"/>
      <c r="H98" s="284" t="s">
        <v>67</v>
      </c>
      <c r="I98" s="182"/>
      <c r="J98" s="172"/>
      <c r="K98" s="172"/>
      <c r="L98" s="173"/>
      <c r="N98" s="120"/>
    </row>
    <row r="99" spans="2:14" x14ac:dyDescent="0.25">
      <c r="B99" s="205" t="s">
        <v>68</v>
      </c>
      <c r="C99" s="182"/>
      <c r="D99" s="172"/>
      <c r="E99" s="172"/>
      <c r="F99" s="172"/>
      <c r="G99" s="130"/>
      <c r="H99" s="284" t="s">
        <v>68</v>
      </c>
      <c r="I99" s="182"/>
      <c r="J99" s="172"/>
      <c r="K99" s="172"/>
      <c r="L99" s="173"/>
      <c r="N99" s="120"/>
    </row>
    <row r="100" spans="2:14" x14ac:dyDescent="0.25">
      <c r="B100" s="205" t="s">
        <v>315</v>
      </c>
      <c r="C100" s="182"/>
      <c r="D100" s="172"/>
      <c r="E100" s="172"/>
      <c r="F100" s="172"/>
      <c r="G100" s="130"/>
      <c r="H100" s="284" t="s">
        <v>315</v>
      </c>
      <c r="I100" s="182"/>
      <c r="J100" s="172"/>
      <c r="K100" s="172"/>
      <c r="L100" s="173"/>
      <c r="N100" s="120"/>
    </row>
    <row r="101" spans="2:14" x14ac:dyDescent="0.25">
      <c r="B101" s="135"/>
      <c r="C101" s="136"/>
      <c r="D101" s="136"/>
      <c r="E101" s="136"/>
      <c r="F101" s="136"/>
      <c r="G101" s="130"/>
      <c r="H101" s="130"/>
      <c r="I101" s="136"/>
      <c r="J101" s="136"/>
      <c r="K101" s="136"/>
      <c r="L101" s="53"/>
      <c r="N101" s="120"/>
    </row>
    <row r="102" spans="2:14" x14ac:dyDescent="0.25">
      <c r="B102" s="205" t="s">
        <v>311</v>
      </c>
      <c r="C102" s="237" t="e">
        <f>AVERAGE(C92:C94)</f>
        <v>#DIV/0!</v>
      </c>
      <c r="D102" s="224" t="e">
        <f>AVERAGE(D92:D94)</f>
        <v>#DIV/0!</v>
      </c>
      <c r="E102" s="224" t="e">
        <f>AVERAGE(E92:E94)</f>
        <v>#DIV/0!</v>
      </c>
      <c r="F102" s="224" t="e">
        <f>AVERAGE(F92:F94)</f>
        <v>#DIV/0!</v>
      </c>
      <c r="G102" s="130"/>
      <c r="H102" s="284" t="s">
        <v>311</v>
      </c>
      <c r="I102" s="237" t="e">
        <f>AVERAGE(I92:I94)</f>
        <v>#DIV/0!</v>
      </c>
      <c r="J102" s="224" t="e">
        <f>AVERAGE(J92:J94)</f>
        <v>#DIV/0!</v>
      </c>
      <c r="K102" s="224" t="e">
        <f>AVERAGE(K92:K94)</f>
        <v>#DIV/0!</v>
      </c>
      <c r="L102" s="269" t="e">
        <f>AVERAGE(L92:L94)</f>
        <v>#DIV/0!</v>
      </c>
      <c r="N102" s="120"/>
    </row>
    <row r="103" spans="2:14" x14ac:dyDescent="0.25">
      <c r="B103" s="205" t="s">
        <v>312</v>
      </c>
      <c r="C103" s="237" t="e">
        <f>AVERAGE(C95:C100)</f>
        <v>#DIV/0!</v>
      </c>
      <c r="D103" s="224" t="e">
        <f t="shared" ref="D103:E103" si="0">AVERAGE(D95:D100)</f>
        <v>#DIV/0!</v>
      </c>
      <c r="E103" s="224" t="e">
        <f t="shared" si="0"/>
        <v>#DIV/0!</v>
      </c>
      <c r="F103" s="224" t="e">
        <f>AVERAGE(F95:F100)</f>
        <v>#DIV/0!</v>
      </c>
      <c r="G103" s="130"/>
      <c r="H103" s="284" t="s">
        <v>312</v>
      </c>
      <c r="I103" s="237" t="e">
        <f>AVERAGE(I95:I100)</f>
        <v>#DIV/0!</v>
      </c>
      <c r="J103" s="224" t="e">
        <f t="shared" ref="J103:K103" si="1">AVERAGE(J95:J100)</f>
        <v>#DIV/0!</v>
      </c>
      <c r="K103" s="224" t="e">
        <f t="shared" si="1"/>
        <v>#DIV/0!</v>
      </c>
      <c r="L103" s="269" t="e">
        <f>AVERAGE(L95:L100)</f>
        <v>#DIV/0!</v>
      </c>
      <c r="N103" s="120"/>
    </row>
    <row r="104" spans="2:14" x14ac:dyDescent="0.25">
      <c r="B104" s="135"/>
      <c r="C104" s="130"/>
      <c r="D104" s="130"/>
      <c r="E104" s="130"/>
      <c r="F104" s="130"/>
      <c r="G104" s="130"/>
      <c r="H104" s="130"/>
      <c r="I104" s="130"/>
      <c r="J104" s="130"/>
      <c r="K104" s="130"/>
      <c r="L104" s="115"/>
      <c r="N104" s="120"/>
    </row>
    <row r="105" spans="2:14" ht="21.75" thickBot="1" x14ac:dyDescent="0.3">
      <c r="B105" s="715" t="s">
        <v>318</v>
      </c>
      <c r="C105" s="716"/>
      <c r="D105" s="716"/>
      <c r="E105" s="716"/>
      <c r="F105" s="716"/>
      <c r="G105" s="716"/>
      <c r="H105" s="716"/>
      <c r="I105" s="716"/>
      <c r="J105" s="716"/>
      <c r="K105" s="716"/>
      <c r="L105" s="717"/>
      <c r="N105" s="120"/>
    </row>
    <row r="106" spans="2:14" ht="18" thickTop="1" x14ac:dyDescent="0.25">
      <c r="B106" s="135"/>
      <c r="C106" s="735" t="s">
        <v>301</v>
      </c>
      <c r="D106" s="726"/>
      <c r="E106" s="726"/>
      <c r="F106" s="758"/>
      <c r="G106" s="225"/>
      <c r="H106" s="225"/>
      <c r="I106" s="735" t="s">
        <v>302</v>
      </c>
      <c r="J106" s="726"/>
      <c r="K106" s="726"/>
      <c r="L106" s="727"/>
      <c r="N106" s="120"/>
    </row>
    <row r="107" spans="2:14" ht="17.25" x14ac:dyDescent="0.25">
      <c r="B107" s="227"/>
      <c r="C107" s="728" t="s">
        <v>308</v>
      </c>
      <c r="D107" s="729"/>
      <c r="E107" s="728" t="s">
        <v>309</v>
      </c>
      <c r="F107" s="729"/>
      <c r="G107" s="286"/>
      <c r="H107" s="286"/>
      <c r="I107" s="728" t="s">
        <v>308</v>
      </c>
      <c r="J107" s="729"/>
      <c r="K107" s="728" t="s">
        <v>309</v>
      </c>
      <c r="L107" s="730"/>
      <c r="N107" s="120"/>
    </row>
    <row r="108" spans="2:14" ht="17.25" x14ac:dyDescent="0.25">
      <c r="B108" s="135"/>
      <c r="C108" s="212" t="s">
        <v>59</v>
      </c>
      <c r="D108" s="212" t="s">
        <v>310</v>
      </c>
      <c r="E108" s="212" t="s">
        <v>59</v>
      </c>
      <c r="F108" s="212" t="s">
        <v>310</v>
      </c>
      <c r="G108" s="225"/>
      <c r="H108" s="225"/>
      <c r="I108" s="212" t="s">
        <v>59</v>
      </c>
      <c r="J108" s="212" t="s">
        <v>310</v>
      </c>
      <c r="K108" s="212" t="s">
        <v>59</v>
      </c>
      <c r="L108" s="287" t="s">
        <v>310</v>
      </c>
      <c r="N108" s="120"/>
    </row>
    <row r="109" spans="2:14" x14ac:dyDescent="0.25">
      <c r="B109" s="205" t="s">
        <v>21</v>
      </c>
      <c r="C109" s="182"/>
      <c r="D109" s="172"/>
      <c r="E109" s="172"/>
      <c r="F109" s="172"/>
      <c r="G109" s="130"/>
      <c r="H109" s="284" t="s">
        <v>21</v>
      </c>
      <c r="I109" s="182"/>
      <c r="J109" s="172"/>
      <c r="K109" s="172"/>
      <c r="L109" s="173"/>
      <c r="N109" s="120"/>
    </row>
    <row r="110" spans="2:14" x14ac:dyDescent="0.25">
      <c r="B110" s="205" t="s">
        <v>22</v>
      </c>
      <c r="C110" s="182"/>
      <c r="D110" s="172"/>
      <c r="E110" s="172"/>
      <c r="F110" s="172"/>
      <c r="G110" s="130"/>
      <c r="H110" s="284" t="s">
        <v>22</v>
      </c>
      <c r="I110" s="182"/>
      <c r="J110" s="172"/>
      <c r="K110" s="172"/>
      <c r="L110" s="173"/>
      <c r="N110" s="120"/>
    </row>
    <row r="111" spans="2:14" x14ac:dyDescent="0.25">
      <c r="B111" s="205" t="s">
        <v>23</v>
      </c>
      <c r="C111" s="182"/>
      <c r="D111" s="172"/>
      <c r="E111" s="172"/>
      <c r="F111" s="172"/>
      <c r="G111" s="130"/>
      <c r="H111" s="284" t="s">
        <v>23</v>
      </c>
      <c r="I111" s="182"/>
      <c r="J111" s="172"/>
      <c r="K111" s="172"/>
      <c r="L111" s="173"/>
      <c r="N111" s="120"/>
    </row>
    <row r="112" spans="2:14" x14ac:dyDescent="0.25">
      <c r="B112" s="205" t="s">
        <v>24</v>
      </c>
      <c r="C112" s="182"/>
      <c r="D112" s="172"/>
      <c r="E112" s="172"/>
      <c r="F112" s="172"/>
      <c r="G112" s="130"/>
      <c r="H112" s="284" t="s">
        <v>24</v>
      </c>
      <c r="I112" s="182"/>
      <c r="J112" s="172"/>
      <c r="K112" s="172"/>
      <c r="L112" s="173"/>
      <c r="N112" s="120"/>
    </row>
    <row r="113" spans="2:14" x14ac:dyDescent="0.25">
      <c r="B113" s="205" t="s">
        <v>25</v>
      </c>
      <c r="C113" s="182"/>
      <c r="D113" s="172"/>
      <c r="E113" s="172"/>
      <c r="F113" s="172"/>
      <c r="G113" s="130"/>
      <c r="H113" s="284" t="s">
        <v>25</v>
      </c>
      <c r="I113" s="182"/>
      <c r="J113" s="172"/>
      <c r="K113" s="172"/>
      <c r="L113" s="173"/>
      <c r="N113" s="120"/>
    </row>
    <row r="114" spans="2:14" x14ac:dyDescent="0.25">
      <c r="B114" s="205" t="s">
        <v>66</v>
      </c>
      <c r="C114" s="182"/>
      <c r="D114" s="172"/>
      <c r="E114" s="172"/>
      <c r="F114" s="172"/>
      <c r="G114" s="130"/>
      <c r="H114" s="284" t="s">
        <v>66</v>
      </c>
      <c r="I114" s="182"/>
      <c r="J114" s="172"/>
      <c r="K114" s="172"/>
      <c r="L114" s="173"/>
      <c r="N114" s="120"/>
    </row>
    <row r="115" spans="2:14" x14ac:dyDescent="0.25">
      <c r="B115" s="205" t="s">
        <v>67</v>
      </c>
      <c r="C115" s="182"/>
      <c r="D115" s="172"/>
      <c r="E115" s="172"/>
      <c r="F115" s="172"/>
      <c r="G115" s="130"/>
      <c r="H115" s="284" t="s">
        <v>67</v>
      </c>
      <c r="I115" s="182"/>
      <c r="J115" s="172"/>
      <c r="K115" s="172"/>
      <c r="L115" s="173"/>
      <c r="N115" s="120"/>
    </row>
    <row r="116" spans="2:14" x14ac:dyDescent="0.25">
      <c r="B116" s="205" t="s">
        <v>68</v>
      </c>
      <c r="C116" s="182"/>
      <c r="D116" s="172"/>
      <c r="E116" s="172"/>
      <c r="F116" s="172"/>
      <c r="G116" s="130"/>
      <c r="H116" s="284" t="s">
        <v>68</v>
      </c>
      <c r="I116" s="182"/>
      <c r="J116" s="172"/>
      <c r="K116" s="172"/>
      <c r="L116" s="173"/>
      <c r="N116" s="120"/>
    </row>
    <row r="117" spans="2:14" x14ac:dyDescent="0.25">
      <c r="B117" s="205" t="s">
        <v>315</v>
      </c>
      <c r="C117" s="182"/>
      <c r="D117" s="172"/>
      <c r="E117" s="172"/>
      <c r="F117" s="172"/>
      <c r="G117" s="130"/>
      <c r="H117" s="284" t="s">
        <v>315</v>
      </c>
      <c r="I117" s="182"/>
      <c r="J117" s="172"/>
      <c r="K117" s="172"/>
      <c r="L117" s="173"/>
      <c r="N117" s="120"/>
    </row>
    <row r="118" spans="2:14" x14ac:dyDescent="0.25">
      <c r="B118" s="135"/>
      <c r="C118" s="136"/>
      <c r="D118" s="136"/>
      <c r="E118" s="136"/>
      <c r="F118" s="136"/>
      <c r="G118" s="130"/>
      <c r="H118" s="130"/>
      <c r="I118" s="136"/>
      <c r="J118" s="136"/>
      <c r="K118" s="136"/>
      <c r="L118" s="53"/>
      <c r="N118" s="120"/>
    </row>
    <row r="119" spans="2:14" x14ac:dyDescent="0.25">
      <c r="B119" s="205" t="s">
        <v>311</v>
      </c>
      <c r="C119" s="237" t="e">
        <f>AVERAGE(C109:C111)</f>
        <v>#DIV/0!</v>
      </c>
      <c r="D119" s="224" t="e">
        <f>AVERAGE(D109:D111)</f>
        <v>#DIV/0!</v>
      </c>
      <c r="E119" s="224" t="e">
        <f>AVERAGE(E109:E111)</f>
        <v>#DIV/0!</v>
      </c>
      <c r="F119" s="224" t="e">
        <f>AVERAGE(F109:F111)</f>
        <v>#DIV/0!</v>
      </c>
      <c r="G119" s="130"/>
      <c r="H119" s="284" t="s">
        <v>311</v>
      </c>
      <c r="I119" s="237" t="e">
        <f>AVERAGE(I109:I111)</f>
        <v>#DIV/0!</v>
      </c>
      <c r="J119" s="224" t="e">
        <f>AVERAGE(J109:J111)</f>
        <v>#DIV/0!</v>
      </c>
      <c r="K119" s="224" t="e">
        <f>AVERAGE(K109:K111)</f>
        <v>#DIV/0!</v>
      </c>
      <c r="L119" s="269" t="e">
        <f>AVERAGE(L109:L111)</f>
        <v>#DIV/0!</v>
      </c>
      <c r="N119" s="120"/>
    </row>
    <row r="120" spans="2:14" ht="17.25" thickBot="1" x14ac:dyDescent="0.3">
      <c r="B120" s="207" t="s">
        <v>312</v>
      </c>
      <c r="C120" s="282" t="e">
        <f>AVERAGE(C112:C117)</f>
        <v>#DIV/0!</v>
      </c>
      <c r="D120" s="281" t="e">
        <f t="shared" ref="D120:E120" si="2">AVERAGE(D112:D117)</f>
        <v>#DIV/0!</v>
      </c>
      <c r="E120" s="281" t="e">
        <f t="shared" si="2"/>
        <v>#DIV/0!</v>
      </c>
      <c r="F120" s="281" t="e">
        <f>AVERAGE(F112:F117)</f>
        <v>#DIV/0!</v>
      </c>
      <c r="G120" s="141"/>
      <c r="H120" s="285" t="s">
        <v>312</v>
      </c>
      <c r="I120" s="282" t="e">
        <f>AVERAGE(I112:I117)</f>
        <v>#DIV/0!</v>
      </c>
      <c r="J120" s="281" t="e">
        <f t="shared" ref="J120:L120" si="3">AVERAGE(J112:J117)</f>
        <v>#DIV/0!</v>
      </c>
      <c r="K120" s="281" t="e">
        <f t="shared" si="3"/>
        <v>#DIV/0!</v>
      </c>
      <c r="L120" s="283" t="e">
        <f t="shared" si="3"/>
        <v>#DIV/0!</v>
      </c>
      <c r="N120" s="120"/>
    </row>
    <row r="121" spans="2:14" ht="17.25" thickBot="1" x14ac:dyDescent="0.3">
      <c r="N121" s="120"/>
    </row>
    <row r="122" spans="2:14" ht="18" thickBot="1" x14ac:dyDescent="0.3">
      <c r="B122" s="627" t="s">
        <v>179</v>
      </c>
      <c r="C122" s="628"/>
      <c r="D122" s="628"/>
      <c r="E122" s="628"/>
      <c r="F122" s="628"/>
      <c r="G122" s="628"/>
      <c r="H122" s="628"/>
      <c r="I122" s="628"/>
      <c r="J122" s="629"/>
      <c r="N122" s="120"/>
    </row>
    <row r="123" spans="2:14" x14ac:dyDescent="0.25">
      <c r="B123" s="736"/>
      <c r="C123" s="737"/>
      <c r="D123" s="737"/>
      <c r="E123" s="737"/>
      <c r="F123" s="737"/>
      <c r="G123" s="737"/>
      <c r="H123" s="737"/>
      <c r="I123" s="737"/>
      <c r="J123" s="738"/>
      <c r="N123" s="120"/>
    </row>
    <row r="124" spans="2:14" x14ac:dyDescent="0.25">
      <c r="B124" s="739"/>
      <c r="C124" s="740"/>
      <c r="D124" s="740"/>
      <c r="E124" s="740"/>
      <c r="F124" s="740"/>
      <c r="G124" s="740"/>
      <c r="H124" s="740"/>
      <c r="I124" s="740"/>
      <c r="J124" s="741"/>
      <c r="N124" s="120"/>
    </row>
    <row r="125" spans="2:14" x14ac:dyDescent="0.25">
      <c r="B125" s="739"/>
      <c r="C125" s="740"/>
      <c r="D125" s="740"/>
      <c r="E125" s="740"/>
      <c r="F125" s="740"/>
      <c r="G125" s="740"/>
      <c r="H125" s="740"/>
      <c r="I125" s="740"/>
      <c r="J125" s="741"/>
      <c r="N125" s="120"/>
    </row>
    <row r="126" spans="2:14" x14ac:dyDescent="0.25">
      <c r="B126" s="739"/>
      <c r="C126" s="740"/>
      <c r="D126" s="740"/>
      <c r="E126" s="740"/>
      <c r="F126" s="740"/>
      <c r="G126" s="740"/>
      <c r="H126" s="740"/>
      <c r="I126" s="740"/>
      <c r="J126" s="741"/>
      <c r="N126" s="120"/>
    </row>
    <row r="127" spans="2:14" x14ac:dyDescent="0.25">
      <c r="B127" s="739"/>
      <c r="C127" s="740"/>
      <c r="D127" s="740"/>
      <c r="E127" s="740"/>
      <c r="F127" s="740"/>
      <c r="G127" s="740"/>
      <c r="H127" s="740"/>
      <c r="I127" s="740"/>
      <c r="J127" s="741"/>
      <c r="N127" s="120"/>
    </row>
    <row r="128" spans="2:14" ht="17.25" thickBot="1" x14ac:dyDescent="0.3">
      <c r="B128" s="742"/>
      <c r="C128" s="743"/>
      <c r="D128" s="743"/>
      <c r="E128" s="743"/>
      <c r="F128" s="743"/>
      <c r="G128" s="743"/>
      <c r="H128" s="743"/>
      <c r="I128" s="743"/>
      <c r="J128" s="744"/>
      <c r="N128" s="120"/>
    </row>
    <row r="129" spans="1:14" x14ac:dyDescent="0.25">
      <c r="N129" s="120"/>
    </row>
    <row r="130" spans="1:14" x14ac:dyDescent="0.25">
      <c r="A130" s="120"/>
      <c r="B130" s="120"/>
      <c r="C130" s="120"/>
      <c r="D130" s="120"/>
      <c r="E130" s="120"/>
      <c r="F130" s="120"/>
      <c r="G130" s="120"/>
      <c r="H130" s="120"/>
      <c r="I130" s="120"/>
      <c r="J130" s="120"/>
      <c r="K130" s="120"/>
      <c r="L130" s="120"/>
      <c r="M130" s="120"/>
      <c r="N130" s="120"/>
    </row>
  </sheetData>
  <sheetProtection password="CAE2" sheet="1" objects="1" scenarios="1" selectLockedCells="1"/>
  <mergeCells count="46">
    <mergeCell ref="B123:J128"/>
    <mergeCell ref="B2:E2"/>
    <mergeCell ref="C3:E3"/>
    <mergeCell ref="K53:L53"/>
    <mergeCell ref="C20:J20"/>
    <mergeCell ref="C22:D22"/>
    <mergeCell ref="E22:F22"/>
    <mergeCell ref="C53:D53"/>
    <mergeCell ref="E53:F53"/>
    <mergeCell ref="G22:H22"/>
    <mergeCell ref="I22:J22"/>
    <mergeCell ref="C21:F21"/>
    <mergeCell ref="G21:J21"/>
    <mergeCell ref="I53:J53"/>
    <mergeCell ref="B122:J122"/>
    <mergeCell ref="C106:F106"/>
    <mergeCell ref="C107:D107"/>
    <mergeCell ref="E107:F107"/>
    <mergeCell ref="B88:L88"/>
    <mergeCell ref="B105:L105"/>
    <mergeCell ref="I107:J107"/>
    <mergeCell ref="K107:L107"/>
    <mergeCell ref="I106:L106"/>
    <mergeCell ref="B81:L81"/>
    <mergeCell ref="C89:F89"/>
    <mergeCell ref="I89:L89"/>
    <mergeCell ref="C90:D90"/>
    <mergeCell ref="E90:F90"/>
    <mergeCell ref="I90:J90"/>
    <mergeCell ref="K90:L90"/>
    <mergeCell ref="B82:C83"/>
    <mergeCell ref="C8:E8"/>
    <mergeCell ref="B12:D12"/>
    <mergeCell ref="B11:D11"/>
    <mergeCell ref="B29:J30"/>
    <mergeCell ref="B49:F49"/>
    <mergeCell ref="H49:L49"/>
    <mergeCell ref="B47:B48"/>
    <mergeCell ref="B31:J35"/>
    <mergeCell ref="B28:J28"/>
    <mergeCell ref="B38:L44"/>
    <mergeCell ref="G4:H4"/>
    <mergeCell ref="C4:E4"/>
    <mergeCell ref="C5:E5"/>
    <mergeCell ref="C6:E6"/>
    <mergeCell ref="C7:E7"/>
  </mergeCells>
  <conditionalFormatting sqref="G24:J25 H50:L79">
    <cfRule type="expression" dxfId="20" priority="7" stopIfTrue="1">
      <formula>AND(ASH="No")</formula>
    </cfRule>
  </conditionalFormatting>
  <conditionalFormatting sqref="C89:F103">
    <cfRule type="expression" dxfId="19" priority="6" stopIfTrue="1">
      <formula>OR(Aux_Comp_Y_N&lt;1,Aux_Comp_Y_N="Other")</formula>
    </cfRule>
  </conditionalFormatting>
  <conditionalFormatting sqref="C106:F120">
    <cfRule type="expression" dxfId="18" priority="5" stopIfTrue="1">
      <formula>OR(Aux_Comp_Y_N&lt;1,Aux_Comp_Y_N="Other",ASH="No")</formula>
    </cfRule>
  </conditionalFormatting>
  <conditionalFormatting sqref="G85:H85">
    <cfRule type="expression" dxfId="17" priority="4" stopIfTrue="1">
      <formula>OR(Aux_Comp_Y_N&lt;1,Aux_Comp_Y_N="Other")</formula>
    </cfRule>
  </conditionalFormatting>
  <conditionalFormatting sqref="G86:H86">
    <cfRule type="expression" dxfId="16" priority="3" stopIfTrue="1">
      <formula>AND(Aux_Comp_Y_N&lt;&gt;2)</formula>
    </cfRule>
  </conditionalFormatting>
  <conditionalFormatting sqref="I89:L103">
    <cfRule type="expression" dxfId="15" priority="2" stopIfTrue="1">
      <formula>AND(Aux_Comp_Y_N&lt;&gt;2)</formula>
    </cfRule>
  </conditionalFormatting>
  <conditionalFormatting sqref="I106:L120">
    <cfRule type="expression" dxfId="14" priority="1" stopIfTrue="1">
      <formula>OR(Aux_Comp_Y_N&lt;&gt;2,ASH="No")</formula>
    </cfRule>
  </conditionalFormatting>
  <dataValidations count="1">
    <dataValidation type="list" showInputMessage="1" showErrorMessage="1" sqref="I51 C51">
      <formula1>Steady_state_Condition</formula1>
    </dataValidation>
  </dataValidations>
  <hyperlinks>
    <hyperlink ref="G4" location="Instructions!C33" display="Back to Instructions tab"/>
  </hyperlinks>
  <printOptions horizontalCentered="1"/>
  <pageMargins left="0.25" right="0.25" top="0.75" bottom="0.25" header="0.3" footer="0.3"/>
  <pageSetup scale="49" orientation="landscape" r:id="rId1"/>
  <headerFooter>
    <oddHeader>&amp;F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O26"/>
  <sheetViews>
    <sheetView showGridLines="0" zoomScale="80" zoomScaleNormal="80" zoomScaleSheetLayoutView="85" workbookViewId="0">
      <selection activeCell="G4" sqref="G4"/>
    </sheetView>
  </sheetViews>
  <sheetFormatPr defaultRowHeight="16.5" x14ac:dyDescent="0.3"/>
  <cols>
    <col min="1" max="1" width="4.7109375" style="43" customWidth="1"/>
    <col min="2" max="2" width="40.28515625" style="43" customWidth="1"/>
    <col min="3" max="3" width="20.85546875" style="43" customWidth="1"/>
    <col min="4" max="4" width="21.28515625" style="43" customWidth="1"/>
    <col min="5" max="5" width="14.140625" style="43" customWidth="1"/>
    <col min="6" max="6" width="21.7109375" style="43" customWidth="1"/>
    <col min="7" max="7" width="23" style="43" customWidth="1"/>
    <col min="8" max="8" width="5.85546875" style="43" customWidth="1"/>
    <col min="9" max="9" width="3.28515625" style="43" customWidth="1"/>
    <col min="10" max="16384" width="9.140625" style="43"/>
  </cols>
  <sheetData>
    <row r="1" spans="2:15" ht="17.25" thickBot="1" x14ac:dyDescent="0.35">
      <c r="I1" s="44"/>
    </row>
    <row r="2" spans="2:15" ht="18" thickBot="1" x14ac:dyDescent="0.35">
      <c r="B2" s="627" t="str">
        <f>'Version Control'!$B$2</f>
        <v>Title Block</v>
      </c>
      <c r="C2" s="628"/>
      <c r="D2" s="628"/>
      <c r="E2" s="629"/>
      <c r="I2" s="44"/>
    </row>
    <row r="3" spans="2:15" x14ac:dyDescent="0.3">
      <c r="B3" s="97" t="str">
        <f>'Version Control'!$B$3</f>
        <v>Test Report Template Name:</v>
      </c>
      <c r="C3" s="761" t="str">
        <f>'Version Control'!$C$3</f>
        <v>Residential Refrigerator-Freezer  Appendix A1</v>
      </c>
      <c r="D3" s="762"/>
      <c r="E3" s="763"/>
      <c r="I3" s="44"/>
    </row>
    <row r="4" spans="2:15" ht="18" x14ac:dyDescent="0.35">
      <c r="B4" s="98" t="str">
        <f>'Version Control'!$B$4</f>
        <v>Version Number:</v>
      </c>
      <c r="C4" s="770" t="str">
        <f>'Version Control'!$C$4</f>
        <v>v3.0</v>
      </c>
      <c r="D4" s="771"/>
      <c r="E4" s="772"/>
      <c r="G4" s="85" t="s">
        <v>289</v>
      </c>
      <c r="I4" s="44"/>
    </row>
    <row r="5" spans="2:15" x14ac:dyDescent="0.3">
      <c r="B5" s="95" t="str">
        <f>'Version Control'!$B$5</f>
        <v xml:space="preserve">Latest Template Revision: </v>
      </c>
      <c r="C5" s="773">
        <f>'Version Control'!$C$5</f>
        <v>42160</v>
      </c>
      <c r="D5" s="774"/>
      <c r="E5" s="775"/>
      <c r="I5" s="44"/>
    </row>
    <row r="6" spans="2:15" x14ac:dyDescent="0.3">
      <c r="B6" s="95" t="str">
        <f>'Version Control'!$B$6</f>
        <v>Tab Name:</v>
      </c>
      <c r="C6" s="770" t="str">
        <f ca="1">MID(CELL("filename",A1), FIND("]", CELL("filename", A1))+ 1, 255)</f>
        <v>Settings</v>
      </c>
      <c r="D6" s="771"/>
      <c r="E6" s="772"/>
      <c r="I6" s="44"/>
    </row>
    <row r="7" spans="2:15" ht="37.5" customHeight="1" x14ac:dyDescent="0.3">
      <c r="B7" s="106" t="str">
        <f>'Version Control'!$B$7</f>
        <v>File Name:</v>
      </c>
      <c r="C7" s="699" t="str">
        <f ca="1">'Version Control'!$C$7</f>
        <v>Residential Refrigerator-Freezer Appendix A1 - v3.0.xlsx</v>
      </c>
      <c r="D7" s="700"/>
      <c r="E7" s="701"/>
      <c r="I7" s="44"/>
    </row>
    <row r="8" spans="2:15" ht="17.25" thickBot="1" x14ac:dyDescent="0.35">
      <c r="B8" s="99" t="str">
        <f>'Version Control'!$B$8</f>
        <v xml:space="preserve">Test Completion Date: </v>
      </c>
      <c r="C8" s="776" t="str">
        <f>'Version Control'!$C$8</f>
        <v>[MM/DD/YYYY]</v>
      </c>
      <c r="D8" s="777"/>
      <c r="E8" s="778"/>
      <c r="I8" s="44"/>
    </row>
    <row r="9" spans="2:15" x14ac:dyDescent="0.3">
      <c r="I9" s="44"/>
    </row>
    <row r="10" spans="2:15" ht="17.25" thickBot="1" x14ac:dyDescent="0.35">
      <c r="I10" s="44"/>
    </row>
    <row r="11" spans="2:15" ht="18" thickBot="1" x14ac:dyDescent="0.35">
      <c r="B11" s="59" t="s">
        <v>247</v>
      </c>
      <c r="C11" s="60"/>
      <c r="D11" s="60"/>
      <c r="E11" s="60"/>
      <c r="F11" s="60"/>
      <c r="G11" s="61"/>
      <c r="I11" s="44"/>
    </row>
    <row r="12" spans="2:15" ht="15" customHeight="1" x14ac:dyDescent="0.3">
      <c r="B12" s="764" t="s">
        <v>248</v>
      </c>
      <c r="C12" s="765"/>
      <c r="D12" s="765"/>
      <c r="E12" s="765"/>
      <c r="F12" s="765"/>
      <c r="G12" s="766"/>
      <c r="H12" s="66"/>
      <c r="I12" s="67"/>
    </row>
    <row r="13" spans="2:15" ht="24" customHeight="1" thickBot="1" x14ac:dyDescent="0.35">
      <c r="B13" s="767"/>
      <c r="C13" s="768"/>
      <c r="D13" s="768"/>
      <c r="E13" s="768"/>
      <c r="F13" s="768"/>
      <c r="G13" s="769"/>
      <c r="H13" s="66"/>
      <c r="I13" s="67"/>
    </row>
    <row r="14" spans="2:15" ht="17.25" x14ac:dyDescent="0.35">
      <c r="B14" s="296"/>
      <c r="C14" s="759" t="s">
        <v>170</v>
      </c>
      <c r="D14" s="759"/>
      <c r="E14" s="297"/>
      <c r="F14" s="759" t="s">
        <v>171</v>
      </c>
      <c r="G14" s="760"/>
      <c r="I14" s="44"/>
      <c r="J14" s="68"/>
      <c r="K14" s="68"/>
    </row>
    <row r="15" spans="2:15" ht="17.25" x14ac:dyDescent="0.35">
      <c r="B15" s="62"/>
      <c r="C15" s="190" t="s">
        <v>92</v>
      </c>
      <c r="D15" s="190" t="s">
        <v>165</v>
      </c>
      <c r="E15" s="295"/>
      <c r="F15" s="190" t="s">
        <v>92</v>
      </c>
      <c r="G15" s="191" t="s">
        <v>165</v>
      </c>
      <c r="H15" s="50"/>
      <c r="I15" s="64"/>
      <c r="J15" s="50"/>
      <c r="K15" s="50"/>
      <c r="L15" s="50"/>
      <c r="M15" s="50"/>
      <c r="N15" s="50"/>
      <c r="O15" s="50"/>
    </row>
    <row r="16" spans="2:15" x14ac:dyDescent="0.3">
      <c r="B16" s="75" t="s">
        <v>138</v>
      </c>
      <c r="C16" s="294" t="s">
        <v>257</v>
      </c>
      <c r="D16" s="42" t="s">
        <v>257</v>
      </c>
      <c r="E16" s="65"/>
      <c r="F16" s="42" t="s">
        <v>257</v>
      </c>
      <c r="G16" s="568" t="s">
        <v>257</v>
      </c>
      <c r="I16" s="44"/>
    </row>
    <row r="17" spans="1:15" x14ac:dyDescent="0.3">
      <c r="B17" s="75" t="s">
        <v>42</v>
      </c>
      <c r="C17" s="84"/>
      <c r="D17" s="40"/>
      <c r="E17" s="69"/>
      <c r="F17" s="40"/>
      <c r="G17" s="41"/>
      <c r="H17" s="63"/>
      <c r="I17" s="70"/>
      <c r="J17" s="63"/>
      <c r="K17" s="63"/>
      <c r="L17" s="63"/>
      <c r="M17" s="63"/>
      <c r="N17" s="63"/>
      <c r="O17" s="63"/>
    </row>
    <row r="18" spans="1:15" x14ac:dyDescent="0.3">
      <c r="B18" s="75" t="s">
        <v>43</v>
      </c>
      <c r="C18" s="84"/>
      <c r="D18" s="40"/>
      <c r="E18" s="69"/>
      <c r="F18" s="40"/>
      <c r="G18" s="41"/>
      <c r="H18" s="63"/>
      <c r="I18" s="70"/>
      <c r="J18" s="63"/>
      <c r="K18" s="63"/>
      <c r="L18" s="63"/>
      <c r="M18" s="63"/>
      <c r="N18" s="63"/>
      <c r="O18" s="63"/>
    </row>
    <row r="19" spans="1:15" x14ac:dyDescent="0.3">
      <c r="B19" s="75" t="s">
        <v>133</v>
      </c>
      <c r="C19" s="84"/>
      <c r="D19" s="40"/>
      <c r="E19" s="65"/>
      <c r="F19" s="40"/>
      <c r="G19" s="41"/>
      <c r="H19" s="63"/>
      <c r="I19" s="70"/>
      <c r="J19" s="63"/>
      <c r="K19" s="63"/>
      <c r="L19" s="63"/>
      <c r="M19" s="63"/>
      <c r="N19" s="63"/>
      <c r="O19" s="63"/>
    </row>
    <row r="20" spans="1:15" x14ac:dyDescent="0.3">
      <c r="B20" s="76" t="s">
        <v>188</v>
      </c>
      <c r="C20" s="84"/>
      <c r="D20" s="40"/>
      <c r="E20" s="65"/>
      <c r="F20" s="40"/>
      <c r="G20" s="41"/>
      <c r="I20" s="44"/>
    </row>
    <row r="21" spans="1:15" x14ac:dyDescent="0.3">
      <c r="B21" s="76" t="s">
        <v>321</v>
      </c>
      <c r="C21" s="84"/>
      <c r="D21" s="40"/>
      <c r="E21" s="65"/>
      <c r="F21" s="40"/>
      <c r="G21" s="41"/>
      <c r="I21" s="44"/>
    </row>
    <row r="22" spans="1:15" x14ac:dyDescent="0.3">
      <c r="B22" s="76" t="s">
        <v>322</v>
      </c>
      <c r="C22" s="84"/>
      <c r="D22" s="40"/>
      <c r="E22" s="65"/>
      <c r="F22" s="40"/>
      <c r="G22" s="41"/>
      <c r="I22" s="44"/>
    </row>
    <row r="23" spans="1:15" x14ac:dyDescent="0.3">
      <c r="B23" s="76" t="s">
        <v>69</v>
      </c>
      <c r="C23" s="84"/>
      <c r="D23" s="40"/>
      <c r="E23" s="65"/>
      <c r="F23" s="40"/>
      <c r="G23" s="41"/>
      <c r="I23" s="44"/>
    </row>
    <row r="24" spans="1:15" ht="17.25" thickBot="1" x14ac:dyDescent="0.35">
      <c r="B24" s="54" t="s">
        <v>379</v>
      </c>
      <c r="C24" s="48"/>
      <c r="D24" s="48"/>
      <c r="E24" s="48"/>
      <c r="F24" s="48"/>
      <c r="G24" s="55"/>
      <c r="I24" s="44"/>
    </row>
    <row r="25" spans="1:15" ht="17.25" x14ac:dyDescent="0.35">
      <c r="B25" s="71"/>
      <c r="I25" s="44"/>
    </row>
    <row r="26" spans="1:15" x14ac:dyDescent="0.3">
      <c r="A26" s="44"/>
      <c r="B26" s="44"/>
      <c r="C26" s="44"/>
      <c r="D26" s="44"/>
      <c r="E26" s="44"/>
      <c r="F26" s="44"/>
      <c r="G26" s="44"/>
      <c r="H26" s="44"/>
      <c r="I26" s="44"/>
    </row>
  </sheetData>
  <sheetProtection password="CAE2" sheet="1" objects="1" scenarios="1" selectLockedCells="1"/>
  <mergeCells count="10">
    <mergeCell ref="C14:D14"/>
    <mergeCell ref="F14:G14"/>
    <mergeCell ref="B2:E2"/>
    <mergeCell ref="C3:E3"/>
    <mergeCell ref="B12:G13"/>
    <mergeCell ref="C4:E4"/>
    <mergeCell ref="C5:E5"/>
    <mergeCell ref="C6:E6"/>
    <mergeCell ref="C7:E7"/>
    <mergeCell ref="C8:E8"/>
  </mergeCells>
  <conditionalFormatting sqref="F16:G23">
    <cfRule type="expression" dxfId="13" priority="1" stopIfTrue="1">
      <formula>AND(ASH="No")</formula>
    </cfRule>
  </conditionalFormatting>
  <dataValidations count="1">
    <dataValidation type="list" showInputMessage="1" showErrorMessage="1" sqref="C20:D20 F20:G20">
      <formula1>ASH_Switch</formula1>
    </dataValidation>
  </dataValidations>
  <hyperlinks>
    <hyperlink ref="G4" location="Instructions!C33" display="Back to Instructions tab"/>
  </hyperlinks>
  <printOptions horizontalCentered="1"/>
  <pageMargins left="0.25" right="0.25" top="0.75" bottom="0.25" header="0.3" footer="0.3"/>
  <pageSetup scale="76" orientation="landscape" r:id="rId1"/>
  <headerFooter>
    <oddHeader>&amp;F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AY111"/>
  <sheetViews>
    <sheetView showGridLines="0" zoomScale="80" zoomScaleNormal="80" zoomScaleSheetLayoutView="85" workbookViewId="0">
      <selection activeCell="H4" sqref="H4:I4"/>
    </sheetView>
  </sheetViews>
  <sheetFormatPr defaultRowHeight="16.5" x14ac:dyDescent="0.25"/>
  <cols>
    <col min="1" max="1" width="3.7109375" style="31" customWidth="1"/>
    <col min="2" max="2" width="18.42578125" style="31" customWidth="1"/>
    <col min="3" max="3" width="38.28515625" style="31" customWidth="1"/>
    <col min="4" max="4" width="14.5703125" style="31" customWidth="1"/>
    <col min="5" max="5" width="13.5703125" style="31" customWidth="1"/>
    <col min="6" max="6" width="20.42578125" style="31" customWidth="1"/>
    <col min="7" max="7" width="14.7109375" style="31" customWidth="1"/>
    <col min="8" max="8" width="12.7109375" style="31" customWidth="1"/>
    <col min="9" max="9" width="13.85546875" style="31" customWidth="1"/>
    <col min="10" max="10" width="16.42578125" style="31" customWidth="1"/>
    <col min="11" max="49" width="11.5703125" style="31" customWidth="1"/>
    <col min="50" max="50" width="6.5703125" style="31" customWidth="1"/>
    <col min="51" max="51" width="4.140625" style="31" customWidth="1"/>
    <col min="52" max="52" width="11.5703125" style="31" customWidth="1"/>
    <col min="53" max="16384" width="9.140625" style="31"/>
  </cols>
  <sheetData>
    <row r="1" spans="2:51" ht="17.25" thickBot="1" x14ac:dyDescent="0.3">
      <c r="R1" s="223"/>
      <c r="AY1" s="120"/>
    </row>
    <row r="2" spans="2:51" ht="18" customHeight="1" thickBot="1" x14ac:dyDescent="0.3">
      <c r="B2" s="627" t="str">
        <f>'Version Control'!$B$2</f>
        <v>Title Block</v>
      </c>
      <c r="C2" s="628"/>
      <c r="D2" s="628"/>
      <c r="E2" s="628"/>
      <c r="F2" s="629"/>
      <c r="K2" s="521"/>
      <c r="L2" s="521"/>
      <c r="M2" s="521"/>
      <c r="N2" s="521"/>
      <c r="O2" s="521"/>
      <c r="R2" s="223"/>
      <c r="AY2" s="120"/>
    </row>
    <row r="3" spans="2:51" ht="16.5" customHeight="1" x14ac:dyDescent="0.25">
      <c r="B3" s="822" t="str">
        <f>'Version Control'!$B$3</f>
        <v>Test Report Template Name:</v>
      </c>
      <c r="C3" s="823"/>
      <c r="D3" s="833" t="str">
        <f>'Version Control'!$C$3</f>
        <v>Residential Refrigerator-Freezer  Appendix A1</v>
      </c>
      <c r="E3" s="834"/>
      <c r="F3" s="835"/>
      <c r="K3" s="521"/>
      <c r="L3" s="521"/>
      <c r="M3" s="521"/>
      <c r="N3" s="521"/>
      <c r="O3" s="521"/>
      <c r="R3" s="223"/>
      <c r="AY3" s="120"/>
    </row>
    <row r="4" spans="2:51" ht="18" customHeight="1" x14ac:dyDescent="0.25">
      <c r="B4" s="824" t="str">
        <f>'Version Control'!$B$4</f>
        <v>Version Number:</v>
      </c>
      <c r="C4" s="825"/>
      <c r="D4" s="693" t="str">
        <f>'Version Control'!$C$4</f>
        <v>v3.0</v>
      </c>
      <c r="E4" s="694"/>
      <c r="F4" s="695"/>
      <c r="H4" s="692" t="s">
        <v>289</v>
      </c>
      <c r="I4" s="692"/>
      <c r="K4" s="521"/>
      <c r="L4" s="521"/>
      <c r="M4" s="521"/>
      <c r="N4" s="521"/>
      <c r="O4" s="521"/>
      <c r="R4" s="223"/>
      <c r="AY4" s="120"/>
    </row>
    <row r="5" spans="2:51" ht="16.5" customHeight="1" x14ac:dyDescent="0.25">
      <c r="B5" s="826" t="str">
        <f>'Version Control'!$B$5</f>
        <v xml:space="preserve">Latest Template Revision: </v>
      </c>
      <c r="C5" s="827"/>
      <c r="D5" s="696">
        <f>'Version Control'!$C$5</f>
        <v>42160</v>
      </c>
      <c r="E5" s="697"/>
      <c r="F5" s="698"/>
      <c r="H5" s="255"/>
      <c r="K5" s="521"/>
      <c r="L5" s="521"/>
      <c r="M5" s="521"/>
      <c r="N5" s="521"/>
      <c r="O5" s="521"/>
      <c r="R5" s="223"/>
      <c r="AY5" s="120"/>
    </row>
    <row r="6" spans="2:51" ht="16.5" customHeight="1" x14ac:dyDescent="0.25">
      <c r="B6" s="826" t="str">
        <f>'Version Control'!$B$6</f>
        <v>Tab Name:</v>
      </c>
      <c r="C6" s="827"/>
      <c r="D6" s="693" t="str">
        <f ca="1">MID(CELL("filename",B1), FIND("]", CELL("filename", B1))+ 1, 255)</f>
        <v>Energy Calcs (ASH Switch OFF)</v>
      </c>
      <c r="E6" s="694"/>
      <c r="F6" s="695"/>
      <c r="K6" s="521"/>
      <c r="L6" s="521"/>
      <c r="M6" s="521"/>
      <c r="N6" s="521"/>
      <c r="O6" s="521"/>
      <c r="R6" s="223"/>
      <c r="AY6" s="120"/>
    </row>
    <row r="7" spans="2:51" ht="42" customHeight="1" x14ac:dyDescent="0.25">
      <c r="B7" s="826" t="str">
        <f>'Version Control'!$B$7</f>
        <v>File Name:</v>
      </c>
      <c r="C7" s="827"/>
      <c r="D7" s="699" t="str">
        <f ca="1">'Version Control'!$C$7</f>
        <v>Residential Refrigerator-Freezer Appendix A1 - v3.0.xlsx</v>
      </c>
      <c r="E7" s="700"/>
      <c r="F7" s="701"/>
      <c r="K7" s="521"/>
      <c r="L7" s="521"/>
      <c r="M7" s="521"/>
      <c r="N7" s="521"/>
      <c r="O7" s="521"/>
      <c r="R7" s="223"/>
      <c r="AY7" s="120"/>
    </row>
    <row r="8" spans="2:51" ht="17.25" customHeight="1" thickBot="1" x14ac:dyDescent="0.3">
      <c r="B8" s="828" t="str">
        <f>'Version Control'!$B$8</f>
        <v xml:space="preserve">Test Completion Date: </v>
      </c>
      <c r="C8" s="829"/>
      <c r="D8" s="195" t="str">
        <f>'Version Control'!$C$8</f>
        <v>[MM/DD/YYYY]</v>
      </c>
      <c r="E8" s="298"/>
      <c r="F8" s="299"/>
      <c r="K8" s="521"/>
      <c r="L8" s="521"/>
      <c r="M8" s="521"/>
      <c r="N8" s="521"/>
      <c r="O8" s="521"/>
      <c r="R8" s="223"/>
      <c r="AY8" s="120"/>
    </row>
    <row r="9" spans="2:51" ht="16.5" customHeight="1" x14ac:dyDescent="0.25">
      <c r="K9" s="521"/>
      <c r="L9" s="521"/>
      <c r="M9" s="521"/>
      <c r="N9" s="521"/>
      <c r="O9" s="521"/>
      <c r="R9" s="223"/>
      <c r="AY9" s="120"/>
    </row>
    <row r="10" spans="2:51" ht="17.25" customHeight="1" thickBot="1" x14ac:dyDescent="0.3">
      <c r="K10" s="521"/>
      <c r="L10" s="521"/>
      <c r="M10" s="521"/>
      <c r="N10" s="521"/>
      <c r="O10" s="521"/>
      <c r="R10" s="223"/>
      <c r="AY10" s="120"/>
    </row>
    <row r="11" spans="2:51" ht="18" thickBot="1" x14ac:dyDescent="0.3">
      <c r="B11" s="56" t="s">
        <v>169</v>
      </c>
      <c r="C11" s="57"/>
      <c r="D11" s="57"/>
      <c r="E11" s="57"/>
      <c r="F11" s="57"/>
      <c r="G11" s="57"/>
      <c r="H11" s="57"/>
      <c r="I11" s="57"/>
      <c r="J11" s="58"/>
      <c r="K11" s="72"/>
      <c r="L11" s="73"/>
      <c r="M11" s="73"/>
      <c r="N11" s="73"/>
      <c r="O11" s="73"/>
      <c r="P11" s="73"/>
      <c r="Q11" s="300"/>
      <c r="R11" s="223"/>
      <c r="AY11" s="120"/>
    </row>
    <row r="12" spans="2:51" x14ac:dyDescent="0.25">
      <c r="B12" s="408" t="s">
        <v>274</v>
      </c>
      <c r="C12" s="409"/>
      <c r="D12" s="409"/>
      <c r="E12" s="409"/>
      <c r="F12" s="409"/>
      <c r="G12" s="409"/>
      <c r="H12" s="409"/>
      <c r="I12" s="409"/>
      <c r="J12" s="410"/>
      <c r="K12" s="159"/>
      <c r="L12" s="147"/>
      <c r="M12" s="147"/>
      <c r="N12" s="147"/>
      <c r="O12" s="147"/>
      <c r="P12" s="147"/>
      <c r="R12" s="223"/>
      <c r="AY12" s="120"/>
    </row>
    <row r="13" spans="2:51" ht="35.25" customHeight="1" x14ac:dyDescent="0.25">
      <c r="B13" s="830" t="s">
        <v>387</v>
      </c>
      <c r="C13" s="831"/>
      <c r="D13" s="831"/>
      <c r="E13" s="831"/>
      <c r="F13" s="831"/>
      <c r="G13" s="831"/>
      <c r="H13" s="831"/>
      <c r="I13" s="831"/>
      <c r="J13" s="832"/>
      <c r="K13" s="385"/>
      <c r="L13" s="326"/>
      <c r="M13" s="300"/>
      <c r="N13" s="300"/>
      <c r="O13" s="147"/>
      <c r="P13" s="147"/>
      <c r="R13" s="223"/>
      <c r="AY13" s="120"/>
    </row>
    <row r="14" spans="2:51" ht="17.25" x14ac:dyDescent="0.25">
      <c r="B14" s="411" t="s">
        <v>291</v>
      </c>
      <c r="C14" s="234"/>
      <c r="D14" s="234"/>
      <c r="E14" s="234"/>
      <c r="F14" s="234"/>
      <c r="G14" s="234"/>
      <c r="H14" s="234"/>
      <c r="I14" s="234"/>
      <c r="J14" s="412"/>
      <c r="K14" s="159"/>
      <c r="L14" s="147"/>
      <c r="M14" s="300"/>
      <c r="N14" s="300"/>
      <c r="O14" s="147"/>
      <c r="P14" s="147"/>
      <c r="R14" s="223"/>
      <c r="AY14" s="120"/>
    </row>
    <row r="15" spans="2:51" ht="17.25" thickBot="1" x14ac:dyDescent="0.3">
      <c r="B15" s="413" t="s">
        <v>273</v>
      </c>
      <c r="C15" s="414"/>
      <c r="D15" s="414"/>
      <c r="E15" s="414"/>
      <c r="F15" s="414"/>
      <c r="G15" s="414"/>
      <c r="H15" s="414"/>
      <c r="I15" s="414"/>
      <c r="J15" s="415"/>
      <c r="K15" s="159"/>
      <c r="L15" s="147"/>
      <c r="M15" s="300"/>
      <c r="N15" s="300"/>
      <c r="O15" s="147"/>
      <c r="P15" s="147"/>
      <c r="R15" s="223"/>
      <c r="AY15" s="120"/>
    </row>
    <row r="16" spans="2:51" ht="17.25" thickBot="1" x14ac:dyDescent="0.3">
      <c r="C16" s="223"/>
      <c r="D16" s="223"/>
      <c r="E16" s="223"/>
      <c r="F16" s="223"/>
      <c r="G16" s="223"/>
      <c r="H16" s="223"/>
      <c r="I16" s="223"/>
      <c r="J16" s="223"/>
      <c r="K16" s="223"/>
      <c r="L16" s="223"/>
      <c r="M16" s="301"/>
      <c r="N16" s="301"/>
      <c r="O16" s="223"/>
      <c r="R16" s="223"/>
      <c r="AY16" s="120"/>
    </row>
    <row r="17" spans="2:51" ht="18" thickBot="1" x14ac:dyDescent="0.3">
      <c r="B17" s="627" t="s">
        <v>249</v>
      </c>
      <c r="C17" s="628"/>
      <c r="D17" s="628"/>
      <c r="E17" s="628"/>
      <c r="F17" s="628"/>
      <c r="G17" s="628"/>
      <c r="H17" s="628"/>
      <c r="I17" s="628"/>
      <c r="J17" s="629"/>
      <c r="K17" s="56" t="s">
        <v>303</v>
      </c>
      <c r="L17" s="57"/>
      <c r="M17" s="57"/>
      <c r="N17" s="57"/>
      <c r="O17" s="57"/>
      <c r="P17" s="57"/>
      <c r="Q17" s="57"/>
      <c r="R17" s="57"/>
      <c r="S17" s="57"/>
      <c r="T17" s="57"/>
      <c r="U17" s="57"/>
      <c r="V17" s="57"/>
      <c r="W17" s="58"/>
      <c r="X17" s="56" t="s">
        <v>321</v>
      </c>
      <c r="Y17" s="57"/>
      <c r="Z17" s="57"/>
      <c r="AA17" s="57"/>
      <c r="AB17" s="57"/>
      <c r="AC17" s="57"/>
      <c r="AD17" s="57"/>
      <c r="AE17" s="57"/>
      <c r="AF17" s="57"/>
      <c r="AG17" s="57"/>
      <c r="AH17" s="57"/>
      <c r="AI17" s="57"/>
      <c r="AJ17" s="58"/>
      <c r="AK17" s="56" t="s">
        <v>322</v>
      </c>
      <c r="AL17" s="57"/>
      <c r="AM17" s="57"/>
      <c r="AN17" s="57"/>
      <c r="AO17" s="57"/>
      <c r="AP17" s="57"/>
      <c r="AQ17" s="57"/>
      <c r="AR17" s="57"/>
      <c r="AS17" s="57"/>
      <c r="AT17" s="57"/>
      <c r="AU17" s="57"/>
      <c r="AV17" s="57"/>
      <c r="AW17" s="58"/>
      <c r="AY17" s="120"/>
    </row>
    <row r="18" spans="2:51" ht="15" customHeight="1" x14ac:dyDescent="0.25">
      <c r="B18" s="819"/>
      <c r="C18" s="688"/>
      <c r="D18" s="836" t="s">
        <v>207</v>
      </c>
      <c r="E18" s="837"/>
      <c r="F18" s="838"/>
      <c r="G18" s="839" t="s">
        <v>31</v>
      </c>
      <c r="H18" s="836" t="s">
        <v>407</v>
      </c>
      <c r="I18" s="837"/>
      <c r="J18" s="838"/>
      <c r="K18" s="809" t="s">
        <v>265</v>
      </c>
      <c r="L18" s="688"/>
      <c r="M18" s="688"/>
      <c r="N18" s="688"/>
      <c r="O18" s="688"/>
      <c r="P18" s="688"/>
      <c r="Q18" s="688"/>
      <c r="R18" s="688"/>
      <c r="S18" s="688"/>
      <c r="T18" s="688"/>
      <c r="U18" s="688"/>
      <c r="V18" s="688"/>
      <c r="W18" s="689"/>
      <c r="X18" s="809" t="s">
        <v>265</v>
      </c>
      <c r="Y18" s="688"/>
      <c r="Z18" s="688"/>
      <c r="AA18" s="688"/>
      <c r="AB18" s="688"/>
      <c r="AC18" s="688"/>
      <c r="AD18" s="688"/>
      <c r="AE18" s="688"/>
      <c r="AF18" s="688"/>
      <c r="AG18" s="688"/>
      <c r="AH18" s="688"/>
      <c r="AI18" s="688"/>
      <c r="AJ18" s="689"/>
      <c r="AK18" s="809" t="s">
        <v>265</v>
      </c>
      <c r="AL18" s="688"/>
      <c r="AM18" s="688"/>
      <c r="AN18" s="688"/>
      <c r="AO18" s="688"/>
      <c r="AP18" s="688"/>
      <c r="AQ18" s="688"/>
      <c r="AR18" s="688"/>
      <c r="AS18" s="688"/>
      <c r="AT18" s="688"/>
      <c r="AU18" s="688"/>
      <c r="AV18" s="688"/>
      <c r="AW18" s="689"/>
      <c r="AY18" s="120"/>
    </row>
    <row r="19" spans="2:51" s="149" customFormat="1" ht="34.5" x14ac:dyDescent="0.25">
      <c r="B19" s="339" t="s">
        <v>53</v>
      </c>
      <c r="C19" s="346" t="s">
        <v>29</v>
      </c>
      <c r="D19" s="349" t="s">
        <v>205</v>
      </c>
      <c r="E19" s="303" t="s">
        <v>206</v>
      </c>
      <c r="F19" s="340" t="s">
        <v>194</v>
      </c>
      <c r="G19" s="840"/>
      <c r="H19" s="349" t="s">
        <v>195</v>
      </c>
      <c r="I19" s="303" t="s">
        <v>196</v>
      </c>
      <c r="J19" s="340" t="s">
        <v>194</v>
      </c>
      <c r="K19" s="213" t="s">
        <v>21</v>
      </c>
      <c r="L19" s="213" t="s">
        <v>22</v>
      </c>
      <c r="M19" s="213" t="s">
        <v>23</v>
      </c>
      <c r="N19" s="213" t="s">
        <v>342</v>
      </c>
      <c r="O19" s="213" t="s">
        <v>24</v>
      </c>
      <c r="P19" s="213" t="s">
        <v>25</v>
      </c>
      <c r="Q19" s="213" t="s">
        <v>26</v>
      </c>
      <c r="R19" s="213" t="s">
        <v>67</v>
      </c>
      <c r="S19" s="213" t="s">
        <v>95</v>
      </c>
      <c r="T19" s="213" t="s">
        <v>168</v>
      </c>
      <c r="U19" s="213" t="s">
        <v>343</v>
      </c>
      <c r="V19" s="213" t="s">
        <v>27</v>
      </c>
      <c r="W19" s="214" t="s">
        <v>28</v>
      </c>
      <c r="X19" s="728" t="s">
        <v>298</v>
      </c>
      <c r="Y19" s="729"/>
      <c r="Z19" s="213" t="s">
        <v>21</v>
      </c>
      <c r="AA19" s="213" t="s">
        <v>22</v>
      </c>
      <c r="AB19" s="213" t="s">
        <v>23</v>
      </c>
      <c r="AC19" s="213" t="s">
        <v>342</v>
      </c>
      <c r="AD19" s="213" t="s">
        <v>24</v>
      </c>
      <c r="AE19" s="213" t="s">
        <v>25</v>
      </c>
      <c r="AF19" s="213" t="s">
        <v>26</v>
      </c>
      <c r="AG19" s="213" t="s">
        <v>67</v>
      </c>
      <c r="AH19" s="213" t="s">
        <v>95</v>
      </c>
      <c r="AI19" s="213" t="s">
        <v>168</v>
      </c>
      <c r="AJ19" s="344" t="s">
        <v>343</v>
      </c>
      <c r="AK19" s="728" t="s">
        <v>298</v>
      </c>
      <c r="AL19" s="729"/>
      <c r="AM19" s="213" t="s">
        <v>21</v>
      </c>
      <c r="AN19" s="213" t="s">
        <v>22</v>
      </c>
      <c r="AO19" s="213" t="s">
        <v>23</v>
      </c>
      <c r="AP19" s="213" t="s">
        <v>342</v>
      </c>
      <c r="AQ19" s="213" t="s">
        <v>24</v>
      </c>
      <c r="AR19" s="213" t="s">
        <v>25</v>
      </c>
      <c r="AS19" s="213" t="s">
        <v>26</v>
      </c>
      <c r="AT19" s="213" t="s">
        <v>67</v>
      </c>
      <c r="AU19" s="213" t="s">
        <v>95</v>
      </c>
      <c r="AV19" s="213" t="s">
        <v>168</v>
      </c>
      <c r="AW19" s="214" t="s">
        <v>343</v>
      </c>
      <c r="AY19" s="232"/>
    </row>
    <row r="20" spans="2:51" x14ac:dyDescent="0.25">
      <c r="B20" s="304" t="s">
        <v>32</v>
      </c>
      <c r="C20" s="347" t="s">
        <v>149</v>
      </c>
      <c r="D20" s="350"/>
      <c r="E20" s="305"/>
      <c r="F20" s="341">
        <f>E20-D20</f>
        <v>0</v>
      </c>
      <c r="G20" s="386"/>
      <c r="H20" s="350"/>
      <c r="I20" s="305"/>
      <c r="J20" s="341">
        <f>I20-H20</f>
        <v>0</v>
      </c>
      <c r="K20" s="307"/>
      <c r="L20" s="307"/>
      <c r="M20" s="307"/>
      <c r="N20" s="308" t="e">
        <f>AVERAGE(K20:M20)</f>
        <v>#DIV/0!</v>
      </c>
      <c r="O20" s="307"/>
      <c r="P20" s="307"/>
      <c r="Q20" s="307"/>
      <c r="R20" s="307"/>
      <c r="S20" s="307"/>
      <c r="T20" s="307"/>
      <c r="U20" s="308" t="e">
        <f>AVERAGE(O20:T20)</f>
        <v>#DIV/0!</v>
      </c>
      <c r="V20" s="307"/>
      <c r="W20" s="309"/>
      <c r="X20" s="810">
        <f>Volume!C23</f>
        <v>0</v>
      </c>
      <c r="Y20" s="811"/>
      <c r="Z20" s="307"/>
      <c r="AA20" s="307"/>
      <c r="AB20" s="307"/>
      <c r="AC20" s="308" t="e">
        <f>AVERAGE(Z20:AB20)</f>
        <v>#DIV/0!</v>
      </c>
      <c r="AD20" s="307"/>
      <c r="AE20" s="307"/>
      <c r="AF20" s="307"/>
      <c r="AG20" s="307"/>
      <c r="AH20" s="307"/>
      <c r="AI20" s="310"/>
      <c r="AJ20" s="311" t="e">
        <f>AVERAGE(AD20:AI20)</f>
        <v>#DIV/0!</v>
      </c>
      <c r="AK20" s="810">
        <f>Volume!C24</f>
        <v>0</v>
      </c>
      <c r="AL20" s="811"/>
      <c r="AM20" s="307"/>
      <c r="AN20" s="307"/>
      <c r="AO20" s="307"/>
      <c r="AP20" s="308" t="e">
        <f>AVERAGE(AM20:AO20)</f>
        <v>#DIV/0!</v>
      </c>
      <c r="AQ20" s="307"/>
      <c r="AR20" s="307"/>
      <c r="AS20" s="307"/>
      <c r="AT20" s="307"/>
      <c r="AU20" s="307"/>
      <c r="AV20" s="309"/>
      <c r="AW20" s="311" t="e">
        <f>AVERAGE(AQ20:AV20)</f>
        <v>#DIV/0!</v>
      </c>
      <c r="AY20" s="120"/>
    </row>
    <row r="21" spans="2:51" x14ac:dyDescent="0.25">
      <c r="B21" s="135"/>
      <c r="C21" s="348" t="s">
        <v>162</v>
      </c>
      <c r="D21" s="350"/>
      <c r="E21" s="305"/>
      <c r="F21" s="341">
        <f t="shared" ref="F21:F25" si="0">E21-D21</f>
        <v>0</v>
      </c>
      <c r="G21" s="386"/>
      <c r="H21" s="350"/>
      <c r="I21" s="305"/>
      <c r="J21" s="341">
        <f t="shared" ref="J21:J25" si="1">I21-H21</f>
        <v>0</v>
      </c>
      <c r="K21" s="307"/>
      <c r="L21" s="307"/>
      <c r="M21" s="307"/>
      <c r="N21" s="308" t="e">
        <f t="shared" ref="N21:N25" si="2">AVERAGE(K21:M21)</f>
        <v>#DIV/0!</v>
      </c>
      <c r="O21" s="307"/>
      <c r="P21" s="307"/>
      <c r="Q21" s="307"/>
      <c r="R21" s="307"/>
      <c r="S21" s="307"/>
      <c r="T21" s="307"/>
      <c r="U21" s="308" t="e">
        <f t="shared" ref="U21:U25" si="3">AVERAGE(O21:T21)</f>
        <v>#DIV/0!</v>
      </c>
      <c r="V21" s="307"/>
      <c r="W21" s="309"/>
      <c r="X21" s="810"/>
      <c r="Y21" s="811"/>
      <c r="Z21" s="307"/>
      <c r="AA21" s="307"/>
      <c r="AB21" s="307"/>
      <c r="AC21" s="308" t="e">
        <f t="shared" ref="AC21:AC25" si="4">AVERAGE(Z21:AB21)</f>
        <v>#DIV/0!</v>
      </c>
      <c r="AD21" s="307"/>
      <c r="AE21" s="307"/>
      <c r="AF21" s="307"/>
      <c r="AG21" s="307"/>
      <c r="AH21" s="307"/>
      <c r="AI21" s="310"/>
      <c r="AJ21" s="311" t="e">
        <f t="shared" ref="AJ21:AJ25" si="5">AVERAGE(AD21:AI21)</f>
        <v>#DIV/0!</v>
      </c>
      <c r="AK21" s="810"/>
      <c r="AL21" s="811"/>
      <c r="AM21" s="307"/>
      <c r="AN21" s="307"/>
      <c r="AO21" s="307"/>
      <c r="AP21" s="308" t="e">
        <f t="shared" ref="AP21:AP25" si="6">AVERAGE(AM21:AO21)</f>
        <v>#DIV/0!</v>
      </c>
      <c r="AQ21" s="307"/>
      <c r="AR21" s="307"/>
      <c r="AS21" s="307"/>
      <c r="AT21" s="307"/>
      <c r="AU21" s="307"/>
      <c r="AV21" s="309"/>
      <c r="AW21" s="311" t="e">
        <f t="shared" ref="AW21:AW25" si="7">AVERAGE(AQ21:AV21)</f>
        <v>#DIV/0!</v>
      </c>
      <c r="AY21" s="120"/>
    </row>
    <row r="22" spans="2:51" x14ac:dyDescent="0.25">
      <c r="B22" s="304" t="s">
        <v>33</v>
      </c>
      <c r="C22" s="347" t="s">
        <v>149</v>
      </c>
      <c r="D22" s="350"/>
      <c r="E22" s="305"/>
      <c r="F22" s="341">
        <f t="shared" si="0"/>
        <v>0</v>
      </c>
      <c r="G22" s="386"/>
      <c r="H22" s="350"/>
      <c r="I22" s="305"/>
      <c r="J22" s="341">
        <f t="shared" si="1"/>
        <v>0</v>
      </c>
      <c r="K22" s="307"/>
      <c r="L22" s="307"/>
      <c r="M22" s="307"/>
      <c r="N22" s="308" t="e">
        <f t="shared" si="2"/>
        <v>#DIV/0!</v>
      </c>
      <c r="O22" s="307"/>
      <c r="P22" s="307"/>
      <c r="Q22" s="307"/>
      <c r="R22" s="307"/>
      <c r="S22" s="307"/>
      <c r="T22" s="307"/>
      <c r="U22" s="308" t="e">
        <f t="shared" si="3"/>
        <v>#DIV/0!</v>
      </c>
      <c r="V22" s="307"/>
      <c r="W22" s="309"/>
      <c r="X22" s="812" t="s">
        <v>137</v>
      </c>
      <c r="Y22" s="813"/>
      <c r="Z22" s="312"/>
      <c r="AA22" s="307"/>
      <c r="AB22" s="307"/>
      <c r="AC22" s="308" t="e">
        <f t="shared" si="4"/>
        <v>#DIV/0!</v>
      </c>
      <c r="AD22" s="307"/>
      <c r="AE22" s="307"/>
      <c r="AF22" s="307"/>
      <c r="AG22" s="307"/>
      <c r="AH22" s="307"/>
      <c r="AI22" s="310"/>
      <c r="AJ22" s="311" t="e">
        <f t="shared" si="5"/>
        <v>#DIV/0!</v>
      </c>
      <c r="AK22" s="812" t="s">
        <v>137</v>
      </c>
      <c r="AL22" s="813"/>
      <c r="AM22" s="307"/>
      <c r="AN22" s="307"/>
      <c r="AO22" s="307"/>
      <c r="AP22" s="308" t="e">
        <f t="shared" si="6"/>
        <v>#DIV/0!</v>
      </c>
      <c r="AQ22" s="307"/>
      <c r="AR22" s="307"/>
      <c r="AS22" s="307"/>
      <c r="AT22" s="307"/>
      <c r="AU22" s="307"/>
      <c r="AV22" s="309"/>
      <c r="AW22" s="311" t="e">
        <f t="shared" si="7"/>
        <v>#DIV/0!</v>
      </c>
      <c r="AY22" s="120"/>
    </row>
    <row r="23" spans="2:51" x14ac:dyDescent="0.25">
      <c r="B23" s="313"/>
      <c r="C23" s="348" t="s">
        <v>162</v>
      </c>
      <c r="D23" s="350"/>
      <c r="E23" s="305"/>
      <c r="F23" s="341">
        <f t="shared" si="0"/>
        <v>0</v>
      </c>
      <c r="G23" s="386"/>
      <c r="H23" s="350"/>
      <c r="I23" s="305"/>
      <c r="J23" s="341">
        <f t="shared" si="1"/>
        <v>0</v>
      </c>
      <c r="K23" s="307"/>
      <c r="L23" s="307"/>
      <c r="M23" s="307"/>
      <c r="N23" s="308" t="e">
        <f t="shared" si="2"/>
        <v>#DIV/0!</v>
      </c>
      <c r="O23" s="307"/>
      <c r="P23" s="307"/>
      <c r="Q23" s="307"/>
      <c r="R23" s="307"/>
      <c r="S23" s="307"/>
      <c r="T23" s="307"/>
      <c r="U23" s="308" t="e">
        <f t="shared" si="3"/>
        <v>#DIV/0!</v>
      </c>
      <c r="V23" s="307"/>
      <c r="W23" s="309"/>
      <c r="X23" s="812"/>
      <c r="Y23" s="813"/>
      <c r="Z23" s="312"/>
      <c r="AA23" s="307"/>
      <c r="AB23" s="307"/>
      <c r="AC23" s="308" t="e">
        <f t="shared" si="4"/>
        <v>#DIV/0!</v>
      </c>
      <c r="AD23" s="307"/>
      <c r="AE23" s="307"/>
      <c r="AF23" s="307"/>
      <c r="AG23" s="307"/>
      <c r="AH23" s="307"/>
      <c r="AI23" s="310"/>
      <c r="AJ23" s="311" t="e">
        <f t="shared" si="5"/>
        <v>#DIV/0!</v>
      </c>
      <c r="AK23" s="812"/>
      <c r="AL23" s="813"/>
      <c r="AM23" s="307"/>
      <c r="AN23" s="307"/>
      <c r="AO23" s="307"/>
      <c r="AP23" s="308" t="e">
        <f t="shared" si="6"/>
        <v>#DIV/0!</v>
      </c>
      <c r="AQ23" s="307"/>
      <c r="AR23" s="307"/>
      <c r="AS23" s="307"/>
      <c r="AT23" s="307"/>
      <c r="AU23" s="307"/>
      <c r="AV23" s="309"/>
      <c r="AW23" s="311" t="e">
        <f t="shared" si="7"/>
        <v>#DIV/0!</v>
      </c>
      <c r="AY23" s="120"/>
    </row>
    <row r="24" spans="2:51" x14ac:dyDescent="0.25">
      <c r="B24" s="135" t="s">
        <v>34</v>
      </c>
      <c r="C24" s="347" t="s">
        <v>149</v>
      </c>
      <c r="D24" s="350"/>
      <c r="E24" s="305"/>
      <c r="F24" s="341">
        <f t="shared" si="0"/>
        <v>0</v>
      </c>
      <c r="G24" s="386"/>
      <c r="H24" s="350"/>
      <c r="I24" s="305"/>
      <c r="J24" s="341">
        <f t="shared" si="1"/>
        <v>0</v>
      </c>
      <c r="K24" s="307"/>
      <c r="L24" s="307"/>
      <c r="M24" s="307"/>
      <c r="N24" s="308" t="e">
        <f t="shared" si="2"/>
        <v>#DIV/0!</v>
      </c>
      <c r="O24" s="307"/>
      <c r="P24" s="307"/>
      <c r="Q24" s="307"/>
      <c r="R24" s="307"/>
      <c r="S24" s="307"/>
      <c r="T24" s="307"/>
      <c r="U24" s="308" t="e">
        <f t="shared" si="3"/>
        <v>#DIV/0!</v>
      </c>
      <c r="V24" s="307"/>
      <c r="W24" s="309"/>
      <c r="X24" s="810">
        <f>Volume!D23</f>
        <v>0</v>
      </c>
      <c r="Y24" s="811"/>
      <c r="Z24" s="307"/>
      <c r="AA24" s="307"/>
      <c r="AB24" s="307"/>
      <c r="AC24" s="308" t="e">
        <f t="shared" si="4"/>
        <v>#DIV/0!</v>
      </c>
      <c r="AD24" s="307"/>
      <c r="AE24" s="307"/>
      <c r="AF24" s="307"/>
      <c r="AG24" s="307"/>
      <c r="AH24" s="307"/>
      <c r="AI24" s="310"/>
      <c r="AJ24" s="311" t="e">
        <f t="shared" si="5"/>
        <v>#DIV/0!</v>
      </c>
      <c r="AK24" s="810">
        <f>Volume!D24</f>
        <v>0</v>
      </c>
      <c r="AL24" s="811"/>
      <c r="AM24" s="307"/>
      <c r="AN24" s="307"/>
      <c r="AO24" s="307"/>
      <c r="AP24" s="308" t="e">
        <f t="shared" si="6"/>
        <v>#DIV/0!</v>
      </c>
      <c r="AQ24" s="307"/>
      <c r="AR24" s="307"/>
      <c r="AS24" s="307"/>
      <c r="AT24" s="307"/>
      <c r="AU24" s="307"/>
      <c r="AV24" s="309"/>
      <c r="AW24" s="311" t="e">
        <f t="shared" si="7"/>
        <v>#DIV/0!</v>
      </c>
      <c r="AY24" s="120"/>
    </row>
    <row r="25" spans="2:51" ht="17.25" thickBot="1" x14ac:dyDescent="0.3">
      <c r="B25" s="313"/>
      <c r="C25" s="348" t="s">
        <v>162</v>
      </c>
      <c r="D25" s="351"/>
      <c r="E25" s="352"/>
      <c r="F25" s="353">
        <f t="shared" si="0"/>
        <v>0</v>
      </c>
      <c r="G25" s="387"/>
      <c r="H25" s="351"/>
      <c r="I25" s="352"/>
      <c r="J25" s="353">
        <f t="shared" si="1"/>
        <v>0</v>
      </c>
      <c r="K25" s="314"/>
      <c r="L25" s="314"/>
      <c r="M25" s="314"/>
      <c r="N25" s="315" t="e">
        <f t="shared" si="2"/>
        <v>#DIV/0!</v>
      </c>
      <c r="O25" s="314"/>
      <c r="P25" s="314"/>
      <c r="Q25" s="314"/>
      <c r="R25" s="314"/>
      <c r="S25" s="314"/>
      <c r="T25" s="314"/>
      <c r="U25" s="315" t="e">
        <f t="shared" si="3"/>
        <v>#DIV/0!</v>
      </c>
      <c r="V25" s="307"/>
      <c r="W25" s="309"/>
      <c r="X25" s="810"/>
      <c r="Y25" s="811"/>
      <c r="Z25" s="314"/>
      <c r="AA25" s="314"/>
      <c r="AB25" s="314"/>
      <c r="AC25" s="315" t="e">
        <f t="shared" si="4"/>
        <v>#DIV/0!</v>
      </c>
      <c r="AD25" s="314"/>
      <c r="AE25" s="314"/>
      <c r="AF25" s="314"/>
      <c r="AG25" s="314"/>
      <c r="AH25" s="314"/>
      <c r="AI25" s="316"/>
      <c r="AJ25" s="345" t="e">
        <f t="shared" si="5"/>
        <v>#DIV/0!</v>
      </c>
      <c r="AK25" s="810"/>
      <c r="AL25" s="811"/>
      <c r="AM25" s="314"/>
      <c r="AN25" s="314"/>
      <c r="AO25" s="314"/>
      <c r="AP25" s="315" t="e">
        <f t="shared" si="6"/>
        <v>#DIV/0!</v>
      </c>
      <c r="AQ25" s="314"/>
      <c r="AR25" s="314"/>
      <c r="AS25" s="314"/>
      <c r="AT25" s="314"/>
      <c r="AU25" s="314"/>
      <c r="AV25" s="317"/>
      <c r="AW25" s="311" t="e">
        <f t="shared" si="7"/>
        <v>#DIV/0!</v>
      </c>
      <c r="AY25" s="120"/>
    </row>
    <row r="26" spans="2:51" ht="17.25" thickBot="1" x14ac:dyDescent="0.3">
      <c r="B26" s="176" t="s">
        <v>163</v>
      </c>
      <c r="C26" s="343"/>
      <c r="D26" s="276"/>
      <c r="E26" s="276"/>
      <c r="F26" s="276"/>
      <c r="G26" s="276"/>
      <c r="H26" s="276"/>
      <c r="I26" s="276"/>
      <c r="J26" s="342"/>
      <c r="K26" s="816" t="s">
        <v>380</v>
      </c>
      <c r="L26" s="816"/>
      <c r="M26" s="817"/>
      <c r="N26" s="319">
        <f>Volume!C16</f>
        <v>0</v>
      </c>
      <c r="O26" s="818" t="s">
        <v>381</v>
      </c>
      <c r="P26" s="816"/>
      <c r="Q26" s="816"/>
      <c r="R26" s="816"/>
      <c r="S26" s="816"/>
      <c r="T26" s="817"/>
      <c r="U26" s="319">
        <f>Volume!C17</f>
        <v>0</v>
      </c>
      <c r="V26" s="276"/>
      <c r="W26" s="320"/>
      <c r="X26" s="276"/>
      <c r="Y26" s="276"/>
      <c r="Z26" s="816" t="s">
        <v>380</v>
      </c>
      <c r="AA26" s="816"/>
      <c r="AB26" s="817"/>
      <c r="AC26" s="321">
        <f>IF(X20="Fresh Food",X24,0)</f>
        <v>0</v>
      </c>
      <c r="AD26" s="818" t="s">
        <v>381</v>
      </c>
      <c r="AE26" s="816"/>
      <c r="AF26" s="816"/>
      <c r="AG26" s="816"/>
      <c r="AH26" s="816"/>
      <c r="AI26" s="817"/>
      <c r="AJ26" s="321">
        <f>IF(X20="Freezer",X24,0)</f>
        <v>0</v>
      </c>
      <c r="AK26" s="276"/>
      <c r="AL26" s="276"/>
      <c r="AM26" s="816" t="s">
        <v>380</v>
      </c>
      <c r="AN26" s="816"/>
      <c r="AO26" s="817"/>
      <c r="AP26" s="321">
        <f>IF(AK20="Fresh Food",AK24,0)</f>
        <v>0</v>
      </c>
      <c r="AQ26" s="818" t="s">
        <v>381</v>
      </c>
      <c r="AR26" s="816"/>
      <c r="AS26" s="816"/>
      <c r="AT26" s="816"/>
      <c r="AU26" s="816"/>
      <c r="AV26" s="817"/>
      <c r="AW26" s="322">
        <f>IF(AK20="Freezer",AK24,0)</f>
        <v>0</v>
      </c>
      <c r="AY26" s="120"/>
    </row>
    <row r="27" spans="2:51" ht="17.25" thickBot="1" x14ac:dyDescent="0.3">
      <c r="B27" s="130"/>
      <c r="C27" s="32"/>
      <c r="D27" s="236"/>
      <c r="E27" s="236"/>
      <c r="F27" s="236"/>
      <c r="G27" s="236"/>
      <c r="H27" s="236"/>
      <c r="I27" s="236"/>
      <c r="J27" s="236"/>
      <c r="K27" s="338"/>
      <c r="L27" s="338"/>
      <c r="M27" s="338"/>
      <c r="N27" s="338"/>
      <c r="O27" s="338"/>
      <c r="P27" s="338"/>
      <c r="Q27" s="338"/>
      <c r="R27" s="223"/>
      <c r="AY27" s="120"/>
    </row>
    <row r="28" spans="2:51" ht="18.75" thickBot="1" x14ac:dyDescent="0.3">
      <c r="B28" s="541" t="s">
        <v>191</v>
      </c>
      <c r="C28" s="57"/>
      <c r="D28" s="57"/>
      <c r="E28" s="57"/>
      <c r="F28" s="58"/>
      <c r="G28" s="73"/>
      <c r="H28" s="73"/>
      <c r="AY28" s="120"/>
    </row>
    <row r="29" spans="2:51" ht="18.75" thickBot="1" x14ac:dyDescent="0.3">
      <c r="B29" s="795" t="s">
        <v>190</v>
      </c>
      <c r="C29" s="796"/>
      <c r="D29" s="796"/>
      <c r="E29" s="796"/>
      <c r="F29" s="797"/>
      <c r="G29" s="460"/>
      <c r="H29" s="147"/>
      <c r="AY29" s="120"/>
    </row>
    <row r="30" spans="2:51" ht="18.75" thickTop="1" thickBot="1" x14ac:dyDescent="0.3">
      <c r="B30" s="159"/>
      <c r="C30" s="130"/>
      <c r="D30" s="263" t="s">
        <v>32</v>
      </c>
      <c r="E30" s="263" t="s">
        <v>33</v>
      </c>
      <c r="F30" s="268" t="s">
        <v>34</v>
      </c>
      <c r="G30" s="147"/>
      <c r="H30" s="814" t="s">
        <v>192</v>
      </c>
      <c r="I30" s="815"/>
      <c r="J30" s="815"/>
      <c r="K30" s="815"/>
      <c r="L30" s="373"/>
      <c r="AY30" s="120"/>
    </row>
    <row r="31" spans="2:51" ht="17.25" thickBot="1" x14ac:dyDescent="0.3">
      <c r="B31" s="364" t="s">
        <v>15</v>
      </c>
      <c r="C31" s="365" t="s">
        <v>38</v>
      </c>
      <c r="D31" s="362">
        <f>(E20-D20)</f>
        <v>0</v>
      </c>
      <c r="E31" s="308">
        <f>(E22-D22)</f>
        <v>0</v>
      </c>
      <c r="F31" s="311">
        <f>(E24-D24)</f>
        <v>0</v>
      </c>
      <c r="G31" s="147"/>
      <c r="H31" s="147"/>
      <c r="AY31" s="120"/>
    </row>
    <row r="32" spans="2:51" ht="18" thickBot="1" x14ac:dyDescent="0.3">
      <c r="B32" s="364" t="s">
        <v>13</v>
      </c>
      <c r="C32" s="365" t="s">
        <v>31</v>
      </c>
      <c r="D32" s="363">
        <f>G20</f>
        <v>0</v>
      </c>
      <c r="E32" s="306">
        <f>G22</f>
        <v>0</v>
      </c>
      <c r="F32" s="341">
        <f>G24</f>
        <v>0</v>
      </c>
      <c r="G32" s="147"/>
      <c r="H32" s="56" t="s">
        <v>145</v>
      </c>
      <c r="I32" s="57"/>
      <c r="J32" s="57"/>
      <c r="K32" s="57"/>
      <c r="L32" s="57"/>
      <c r="M32" s="57"/>
      <c r="N32" s="57"/>
      <c r="O32" s="58"/>
      <c r="AY32" s="120"/>
    </row>
    <row r="33" spans="2:51" ht="18" thickBot="1" x14ac:dyDescent="0.3">
      <c r="B33" s="407" t="s">
        <v>17</v>
      </c>
      <c r="C33" s="382" t="s">
        <v>410</v>
      </c>
      <c r="D33" s="384" t="e">
        <f>D32/(D31/60/24)</f>
        <v>#DIV/0!</v>
      </c>
      <c r="E33" s="383" t="e">
        <f>E32/(E31/60/24)</f>
        <v>#DIV/0!</v>
      </c>
      <c r="F33" s="462" t="e">
        <f>F32/(F31/60/24)</f>
        <v>#DIV/0!</v>
      </c>
      <c r="G33" s="147"/>
      <c r="H33" s="358" t="s">
        <v>382</v>
      </c>
      <c r="I33" s="256"/>
      <c r="J33" s="256"/>
      <c r="K33" s="256"/>
      <c r="L33" s="256"/>
      <c r="M33" s="256"/>
      <c r="N33" s="256"/>
      <c r="O33" s="257"/>
      <c r="AY33" s="120"/>
    </row>
    <row r="34" spans="2:51" ht="18.75" thickBot="1" x14ac:dyDescent="0.3">
      <c r="B34" s="843" t="s">
        <v>189</v>
      </c>
      <c r="C34" s="844"/>
      <c r="D34" s="844"/>
      <c r="E34" s="844"/>
      <c r="F34" s="845"/>
      <c r="G34" s="460"/>
      <c r="H34" s="653"/>
      <c r="I34" s="654"/>
      <c r="J34" s="654"/>
      <c r="K34" s="654"/>
      <c r="L34" s="654"/>
      <c r="M34" s="654"/>
      <c r="N34" s="654"/>
      <c r="O34" s="655"/>
      <c r="AY34" s="120"/>
    </row>
    <row r="35" spans="2:51" ht="18" thickTop="1" x14ac:dyDescent="0.25">
      <c r="B35" s="820" t="s">
        <v>7</v>
      </c>
      <c r="C35" s="821"/>
      <c r="D35" s="263" t="s">
        <v>32</v>
      </c>
      <c r="E35" s="263" t="s">
        <v>33</v>
      </c>
      <c r="F35" s="463" t="s">
        <v>34</v>
      </c>
      <c r="G35" s="147"/>
      <c r="H35" s="653"/>
      <c r="I35" s="654"/>
      <c r="J35" s="654"/>
      <c r="K35" s="654"/>
      <c r="L35" s="654"/>
      <c r="M35" s="654"/>
      <c r="N35" s="654"/>
      <c r="O35" s="655"/>
      <c r="AY35" s="120"/>
    </row>
    <row r="36" spans="2:51" x14ac:dyDescent="0.25">
      <c r="B36" s="374" t="s">
        <v>77</v>
      </c>
      <c r="C36" s="375" t="s">
        <v>38</v>
      </c>
      <c r="D36" s="362">
        <f>(E20-D20)</f>
        <v>0</v>
      </c>
      <c r="E36" s="308">
        <f>(E22-D22)</f>
        <v>0</v>
      </c>
      <c r="F36" s="311">
        <f>(E24-D24)</f>
        <v>0</v>
      </c>
      <c r="G36" s="147"/>
      <c r="H36" s="653"/>
      <c r="I36" s="654"/>
      <c r="J36" s="654"/>
      <c r="K36" s="654"/>
      <c r="L36" s="654"/>
      <c r="M36" s="654"/>
      <c r="N36" s="654"/>
      <c r="O36" s="655"/>
      <c r="AY36" s="120"/>
    </row>
    <row r="37" spans="2:51" ht="15" customHeight="1" x14ac:dyDescent="0.25">
      <c r="B37" s="374" t="s">
        <v>78</v>
      </c>
      <c r="C37" s="375" t="s">
        <v>31</v>
      </c>
      <c r="D37" s="363">
        <f>G20</f>
        <v>0</v>
      </c>
      <c r="E37" s="306">
        <f>G22</f>
        <v>0</v>
      </c>
      <c r="F37" s="341">
        <f>G24</f>
        <v>0</v>
      </c>
      <c r="G37" s="147"/>
      <c r="H37" s="653"/>
      <c r="I37" s="654"/>
      <c r="J37" s="654"/>
      <c r="K37" s="654"/>
      <c r="L37" s="654"/>
      <c r="M37" s="654"/>
      <c r="N37" s="654"/>
      <c r="O37" s="655"/>
      <c r="AY37" s="120"/>
    </row>
    <row r="38" spans="2:51" ht="15" customHeight="1" thickBot="1" x14ac:dyDescent="0.3">
      <c r="B38" s="374"/>
      <c r="C38" s="375" t="s">
        <v>85</v>
      </c>
      <c r="D38" s="363" t="e">
        <f>D37/(D36/60/24)</f>
        <v>#DIV/0!</v>
      </c>
      <c r="E38" s="306" t="e">
        <f>E37/(E36/60/24)</f>
        <v>#DIV/0!</v>
      </c>
      <c r="F38" s="341" t="e">
        <f>F37/(F36/60/24)</f>
        <v>#DIV/0!</v>
      </c>
      <c r="G38" s="147"/>
      <c r="H38" s="656"/>
      <c r="I38" s="657"/>
      <c r="J38" s="657"/>
      <c r="K38" s="657"/>
      <c r="L38" s="657"/>
      <c r="M38" s="657"/>
      <c r="N38" s="657"/>
      <c r="O38" s="658"/>
      <c r="AY38" s="120"/>
    </row>
    <row r="39" spans="2:51" ht="21" customHeight="1" thickBot="1" x14ac:dyDescent="0.3">
      <c r="B39" s="798" t="s">
        <v>76</v>
      </c>
      <c r="C39" s="799"/>
      <c r="D39" s="130"/>
      <c r="E39" s="130"/>
      <c r="F39" s="115"/>
      <c r="G39" s="147"/>
      <c r="H39" s="147"/>
      <c r="AY39" s="120"/>
    </row>
    <row r="40" spans="2:51" ht="36" customHeight="1" thickBot="1" x14ac:dyDescent="0.3">
      <c r="B40" s="168" t="s">
        <v>80</v>
      </c>
      <c r="C40" s="365" t="s">
        <v>82</v>
      </c>
      <c r="D40" s="361"/>
      <c r="E40" s="786" t="s">
        <v>161</v>
      </c>
      <c r="F40" s="787"/>
      <c r="G40" s="326"/>
      <c r="H40" s="848" t="s">
        <v>178</v>
      </c>
      <c r="I40" s="849"/>
      <c r="J40" s="849"/>
      <c r="K40" s="849"/>
      <c r="L40" s="849"/>
      <c r="M40" s="849"/>
      <c r="N40" s="849"/>
      <c r="O40" s="850"/>
      <c r="AY40" s="120"/>
    </row>
    <row r="41" spans="2:51" ht="39" customHeight="1" thickBot="1" x14ac:dyDescent="0.3">
      <c r="B41" s="168" t="s">
        <v>81</v>
      </c>
      <c r="C41" s="365" t="s">
        <v>83</v>
      </c>
      <c r="D41" s="361"/>
      <c r="E41" s="786" t="s">
        <v>161</v>
      </c>
      <c r="F41" s="787"/>
      <c r="G41" s="326"/>
      <c r="H41" s="851" t="s">
        <v>266</v>
      </c>
      <c r="I41" s="852"/>
      <c r="J41" s="852"/>
      <c r="K41" s="852"/>
      <c r="L41" s="852"/>
      <c r="M41" s="852"/>
      <c r="N41" s="852"/>
      <c r="O41" s="853"/>
      <c r="AY41" s="120"/>
    </row>
    <row r="42" spans="2:51" ht="35.25" customHeight="1" x14ac:dyDescent="0.25">
      <c r="B42" s="168" t="s">
        <v>37</v>
      </c>
      <c r="C42" s="367" t="s">
        <v>84</v>
      </c>
      <c r="D42" s="361"/>
      <c r="E42" s="371"/>
      <c r="F42" s="464"/>
      <c r="G42" s="147"/>
      <c r="H42" s="800"/>
      <c r="I42" s="801"/>
      <c r="J42" s="801"/>
      <c r="K42" s="801"/>
      <c r="L42" s="801"/>
      <c r="M42" s="801"/>
      <c r="N42" s="801"/>
      <c r="O42" s="802"/>
      <c r="AY42" s="120"/>
    </row>
    <row r="43" spans="2:51" ht="36" customHeight="1" x14ac:dyDescent="0.25">
      <c r="B43" s="135"/>
      <c r="C43" s="147"/>
      <c r="D43" s="369" t="s">
        <v>193</v>
      </c>
      <c r="E43" s="370" t="s">
        <v>33</v>
      </c>
      <c r="F43" s="465" t="s">
        <v>34</v>
      </c>
      <c r="G43" s="147"/>
      <c r="H43" s="803"/>
      <c r="I43" s="804"/>
      <c r="J43" s="804"/>
      <c r="K43" s="804"/>
      <c r="L43" s="804"/>
      <c r="M43" s="804"/>
      <c r="N43" s="804"/>
      <c r="O43" s="805"/>
      <c r="AY43" s="120"/>
    </row>
    <row r="44" spans="2:51" x14ac:dyDescent="0.25">
      <c r="B44" s="168" t="s">
        <v>55</v>
      </c>
      <c r="C44" s="368" t="s">
        <v>38</v>
      </c>
      <c r="D44" s="224">
        <f>(E21-D21)</f>
        <v>0</v>
      </c>
      <c r="E44" s="224">
        <f>(E23-D23)</f>
        <v>0</v>
      </c>
      <c r="F44" s="269">
        <f>(E25-D25)</f>
        <v>0</v>
      </c>
      <c r="G44" s="147"/>
      <c r="H44" s="803"/>
      <c r="I44" s="804"/>
      <c r="J44" s="804"/>
      <c r="K44" s="804"/>
      <c r="L44" s="804"/>
      <c r="M44" s="804"/>
      <c r="N44" s="804"/>
      <c r="O44" s="805"/>
      <c r="AY44" s="120"/>
    </row>
    <row r="45" spans="2:51" x14ac:dyDescent="0.25">
      <c r="B45" s="168" t="s">
        <v>54</v>
      </c>
      <c r="C45" s="365" t="s">
        <v>31</v>
      </c>
      <c r="D45" s="306">
        <f>G21</f>
        <v>0</v>
      </c>
      <c r="E45" s="306">
        <f>G23</f>
        <v>0</v>
      </c>
      <c r="F45" s="341">
        <f>G25</f>
        <v>0</v>
      </c>
      <c r="G45" s="147"/>
      <c r="H45" s="803"/>
      <c r="I45" s="804"/>
      <c r="J45" s="804"/>
      <c r="K45" s="804"/>
      <c r="L45" s="804"/>
      <c r="M45" s="804"/>
      <c r="N45" s="804"/>
      <c r="O45" s="805"/>
      <c r="AY45" s="120"/>
    </row>
    <row r="46" spans="2:51" x14ac:dyDescent="0.25">
      <c r="B46" s="168"/>
      <c r="C46" s="365" t="s">
        <v>85</v>
      </c>
      <c r="D46" s="306" t="e">
        <f>(D45-(D37*D44/D36))*12/$D$42</f>
        <v>#DIV/0!</v>
      </c>
      <c r="E46" s="306" t="e">
        <f>(E45-(E37*E44/E36))*12/$D$42</f>
        <v>#DIV/0!</v>
      </c>
      <c r="F46" s="341" t="e">
        <f>(F45-(F37*F44/F36))*12/$D$42</f>
        <v>#DIV/0!</v>
      </c>
      <c r="G46" s="147"/>
      <c r="H46" s="803"/>
      <c r="I46" s="804"/>
      <c r="J46" s="804"/>
      <c r="K46" s="804"/>
      <c r="L46" s="804"/>
      <c r="M46" s="804"/>
      <c r="N46" s="804"/>
      <c r="O46" s="805"/>
      <c r="AY46" s="120"/>
    </row>
    <row r="47" spans="2:51" ht="17.25" thickBot="1" x14ac:dyDescent="0.3">
      <c r="B47" s="355"/>
      <c r="C47" s="289"/>
      <c r="D47" s="175"/>
      <c r="E47" s="175"/>
      <c r="F47" s="53"/>
      <c r="G47" s="461"/>
      <c r="H47" s="806"/>
      <c r="I47" s="807"/>
      <c r="J47" s="807"/>
      <c r="K47" s="807"/>
      <c r="L47" s="807"/>
      <c r="M47" s="807"/>
      <c r="N47" s="807"/>
      <c r="O47" s="808"/>
      <c r="AY47" s="120"/>
    </row>
    <row r="48" spans="2:51" ht="17.25" x14ac:dyDescent="0.25">
      <c r="B48" s="357" t="s">
        <v>384</v>
      </c>
      <c r="C48" s="366" t="s">
        <v>385</v>
      </c>
      <c r="D48" s="306" t="e">
        <f>SUM(D38,D46)</f>
        <v>#DIV/0!</v>
      </c>
      <c r="E48" s="306" t="e">
        <f>SUM(E38,E46)</f>
        <v>#DIV/0!</v>
      </c>
      <c r="F48" s="341" t="e">
        <f>SUM(F38,F46)</f>
        <v>#DIV/0!</v>
      </c>
      <c r="G48" s="147"/>
      <c r="AY48" s="120"/>
    </row>
    <row r="49" spans="2:51" ht="18" customHeight="1" thickBot="1" x14ac:dyDescent="0.3">
      <c r="B49" s="860" t="s">
        <v>386</v>
      </c>
      <c r="C49" s="861"/>
      <c r="D49" s="861"/>
      <c r="E49" s="324"/>
      <c r="F49" s="466"/>
      <c r="G49" s="381"/>
      <c r="I49" s="130"/>
      <c r="J49" s="130"/>
      <c r="K49" s="130"/>
      <c r="L49" s="130"/>
      <c r="M49" s="130"/>
      <c r="N49" s="130"/>
      <c r="O49" s="130"/>
      <c r="P49" s="130"/>
      <c r="AY49" s="120"/>
    </row>
    <row r="50" spans="2:51" ht="17.25" thickBot="1" x14ac:dyDescent="0.3">
      <c r="B50" s="130"/>
      <c r="C50" s="130"/>
      <c r="D50" s="130"/>
      <c r="E50" s="325"/>
      <c r="F50" s="325"/>
      <c r="G50" s="323"/>
      <c r="H50" s="130"/>
      <c r="I50" s="354"/>
      <c r="J50" s="522"/>
      <c r="K50" s="522"/>
      <c r="L50" s="522"/>
      <c r="M50" s="522"/>
      <c r="N50" s="522"/>
      <c r="O50" s="522"/>
      <c r="P50" s="522"/>
      <c r="R50" s="223"/>
      <c r="AY50" s="120"/>
    </row>
    <row r="51" spans="2:51" ht="18" thickBot="1" x14ac:dyDescent="0.3">
      <c r="B51" s="56" t="s">
        <v>327</v>
      </c>
      <c r="C51" s="57"/>
      <c r="D51" s="57"/>
      <c r="E51" s="57"/>
      <c r="F51" s="57"/>
      <c r="G51" s="58"/>
      <c r="H51" s="72"/>
      <c r="I51" s="73"/>
      <c r="R51" s="223"/>
      <c r="AY51" s="120"/>
    </row>
    <row r="52" spans="2:51" ht="16.5" customHeight="1" x14ac:dyDescent="0.25">
      <c r="B52" s="867" t="s">
        <v>280</v>
      </c>
      <c r="C52" s="868"/>
      <c r="D52" s="327"/>
      <c r="F52" s="147"/>
      <c r="G52" s="116"/>
      <c r="H52" s="159"/>
      <c r="I52" s="31" t="s">
        <v>357</v>
      </c>
      <c r="R52" s="223"/>
      <c r="AY52" s="120"/>
    </row>
    <row r="53" spans="2:51" ht="18" thickBot="1" x14ac:dyDescent="0.3">
      <c r="B53" s="857" t="s">
        <v>158</v>
      </c>
      <c r="C53" s="858"/>
      <c r="D53" s="858"/>
      <c r="E53" s="858"/>
      <c r="F53" s="858"/>
      <c r="G53" s="859"/>
      <c r="H53" s="135"/>
      <c r="I53" s="130"/>
      <c r="K53" s="130"/>
      <c r="L53" s="130"/>
      <c r="M53" s="130"/>
      <c r="N53" s="130"/>
      <c r="R53" s="223"/>
      <c r="AY53" s="120"/>
    </row>
    <row r="54" spans="2:51" ht="18" thickTop="1" x14ac:dyDescent="0.25">
      <c r="B54" s="328" t="s">
        <v>19</v>
      </c>
      <c r="C54" s="846" t="s">
        <v>157</v>
      </c>
      <c r="D54" s="847"/>
      <c r="E54" s="394" t="e">
        <f>IF(OR('General Info &amp; Test Results'!C33="Long-time Automatic",'General Info &amp; Test Results'!C33="Variable"),'Energy Calcs (ASH Switch OFF)'!E48,E33)</f>
        <v>#DIV/0!</v>
      </c>
      <c r="F54" s="130"/>
      <c r="G54" s="115"/>
      <c r="H54" s="135"/>
      <c r="I54" s="130"/>
      <c r="K54" s="130"/>
      <c r="L54" s="130"/>
      <c r="M54" s="130"/>
      <c r="N54" s="130"/>
      <c r="R54" s="223"/>
      <c r="AY54" s="120"/>
    </row>
    <row r="55" spans="2:51" ht="18" thickBot="1" x14ac:dyDescent="0.3">
      <c r="B55" s="854" t="s">
        <v>159</v>
      </c>
      <c r="C55" s="855"/>
      <c r="D55" s="855"/>
      <c r="E55" s="855"/>
      <c r="F55" s="855"/>
      <c r="G55" s="856"/>
      <c r="H55" s="135"/>
      <c r="I55" s="130"/>
      <c r="K55" s="130"/>
      <c r="L55" s="130"/>
      <c r="M55" s="130"/>
      <c r="N55" s="130"/>
      <c r="R55" s="223"/>
      <c r="AY55" s="120"/>
    </row>
    <row r="56" spans="2:51" ht="41.25" customHeight="1" thickTop="1" x14ac:dyDescent="0.35">
      <c r="B56" s="871" t="s">
        <v>383</v>
      </c>
      <c r="C56" s="872"/>
      <c r="D56" s="872"/>
      <c r="E56" s="872"/>
      <c r="F56" s="869" t="s">
        <v>391</v>
      </c>
      <c r="G56" s="870"/>
      <c r="H56" s="135"/>
      <c r="I56" s="130"/>
      <c r="R56" s="223"/>
      <c r="AY56" s="120"/>
    </row>
    <row r="57" spans="2:51" x14ac:dyDescent="0.25">
      <c r="B57" s="168" t="s">
        <v>79</v>
      </c>
      <c r="C57" s="841" t="s">
        <v>267</v>
      </c>
      <c r="D57" s="842"/>
      <c r="E57" s="388"/>
      <c r="F57" s="130"/>
      <c r="G57" s="115"/>
      <c r="H57" s="135"/>
      <c r="L57" s="147"/>
      <c r="M57" s="147"/>
      <c r="N57" s="130"/>
      <c r="R57" s="223"/>
      <c r="AY57" s="120"/>
    </row>
    <row r="58" spans="2:51" x14ac:dyDescent="0.25">
      <c r="B58" s="168" t="s">
        <v>86</v>
      </c>
      <c r="C58" s="841" t="s">
        <v>268</v>
      </c>
      <c r="D58" s="842"/>
      <c r="E58" s="388"/>
      <c r="F58" s="130"/>
      <c r="G58" s="115"/>
      <c r="H58" s="135"/>
      <c r="R58" s="223"/>
      <c r="AY58" s="120"/>
    </row>
    <row r="59" spans="2:51" x14ac:dyDescent="0.25">
      <c r="B59" s="168" t="s">
        <v>87</v>
      </c>
      <c r="C59" s="841" t="s">
        <v>208</v>
      </c>
      <c r="D59" s="842"/>
      <c r="E59" s="179" t="b">
        <f>IF(D52="Warm Only",N22,IF(D52="Mid and Warm",N20,IF(D52="Mid and Cold",N20,IF(D52="Warm and Cold",N22))))</f>
        <v>0</v>
      </c>
      <c r="F59" s="130"/>
      <c r="G59" s="115"/>
      <c r="H59" s="135"/>
      <c r="I59" s="147" t="s">
        <v>358</v>
      </c>
      <c r="K59" s="130"/>
      <c r="L59" s="130"/>
      <c r="M59" s="130"/>
      <c r="N59" s="130"/>
      <c r="R59" s="223"/>
      <c r="AY59" s="120"/>
    </row>
    <row r="60" spans="2:51" x14ac:dyDescent="0.25">
      <c r="B60" s="168" t="s">
        <v>88</v>
      </c>
      <c r="C60" s="841" t="s">
        <v>209</v>
      </c>
      <c r="D60" s="842"/>
      <c r="E60" s="179" t="b">
        <f>IF(D52="Warm Only","",IF(D52="Mid and Warm",N22,IF(D52="Mid and Cold",N24,IF(D52="Warm and Cold",N24))))</f>
        <v>0</v>
      </c>
      <c r="F60" s="130"/>
      <c r="G60" s="115"/>
      <c r="H60" s="135"/>
      <c r="I60" s="130"/>
      <c r="K60" s="130"/>
      <c r="L60" s="130"/>
      <c r="M60" s="130"/>
      <c r="N60" s="130"/>
      <c r="R60" s="223"/>
      <c r="AY60" s="120"/>
    </row>
    <row r="61" spans="2:51" x14ac:dyDescent="0.25">
      <c r="B61" s="168" t="s">
        <v>89</v>
      </c>
      <c r="C61" s="841" t="s">
        <v>210</v>
      </c>
      <c r="D61" s="842"/>
      <c r="E61" s="548" t="b">
        <f>IF(D52="Warm Only",U22,IF(D52="Mid and Warm",U20,IF(D52="Mid and Cold",U20,IF(D52="Warm and Cold",U22))))</f>
        <v>0</v>
      </c>
      <c r="F61" s="130"/>
      <c r="G61" s="115"/>
      <c r="H61" s="135"/>
      <c r="I61" s="130"/>
      <c r="R61" s="223"/>
      <c r="AY61" s="120"/>
    </row>
    <row r="62" spans="2:51" x14ac:dyDescent="0.25">
      <c r="B62" s="168" t="s">
        <v>90</v>
      </c>
      <c r="C62" s="874" t="s">
        <v>211</v>
      </c>
      <c r="D62" s="875"/>
      <c r="E62" s="548" t="b">
        <f>IF(D52="Warm Only","",IF(D52="Mid and Warm",U22,IF(D52="Mid and Cold",U24,IF(D52="Warm and Cold",U24))))</f>
        <v>0</v>
      </c>
      <c r="F62" s="130"/>
      <c r="G62" s="115"/>
      <c r="H62" s="135"/>
      <c r="I62" s="130"/>
      <c r="R62" s="223"/>
      <c r="AY62" s="120"/>
    </row>
    <row r="63" spans="2:51" ht="38.25" customHeight="1" x14ac:dyDescent="0.25">
      <c r="B63" s="168"/>
      <c r="C63" s="841" t="s">
        <v>277</v>
      </c>
      <c r="D63" s="842"/>
      <c r="E63" s="390"/>
      <c r="F63" s="786" t="s">
        <v>390</v>
      </c>
      <c r="G63" s="787"/>
      <c r="H63" s="130"/>
      <c r="I63" s="130"/>
      <c r="R63" s="223"/>
      <c r="AY63" s="120"/>
    </row>
    <row r="64" spans="2:51" ht="35.25" customHeight="1" x14ac:dyDescent="0.25">
      <c r="B64" s="168" t="s">
        <v>91</v>
      </c>
      <c r="C64" s="841" t="s">
        <v>182</v>
      </c>
      <c r="D64" s="842"/>
      <c r="E64" s="391"/>
      <c r="F64" s="788" t="s">
        <v>389</v>
      </c>
      <c r="G64" s="789"/>
      <c r="H64" s="130"/>
      <c r="I64" s="130"/>
      <c r="R64" s="223"/>
      <c r="AY64" s="120"/>
    </row>
    <row r="65" spans="2:51" x14ac:dyDescent="0.25">
      <c r="B65" s="168" t="s">
        <v>19</v>
      </c>
      <c r="C65" s="841" t="s">
        <v>36</v>
      </c>
      <c r="D65" s="842"/>
      <c r="E65" s="179" t="e">
        <f>E57+(E58-E57)*(E63-E59)/(E60-E59)</f>
        <v>#DIV/0!</v>
      </c>
      <c r="F65" s="147"/>
      <c r="G65" s="116"/>
      <c r="H65" s="159"/>
      <c r="I65" s="147"/>
      <c r="R65" s="223"/>
      <c r="AY65" s="120"/>
    </row>
    <row r="66" spans="2:51" x14ac:dyDescent="0.25">
      <c r="B66" s="168" t="s">
        <v>19</v>
      </c>
      <c r="C66" s="841" t="s">
        <v>35</v>
      </c>
      <c r="D66" s="842"/>
      <c r="E66" s="179" t="e">
        <f>E57+(E58-E57)*(E64-E61)/(E62-E61)</f>
        <v>#DIV/0!</v>
      </c>
      <c r="F66" s="130"/>
      <c r="G66" s="115"/>
      <c r="H66" s="135"/>
      <c r="I66" s="130"/>
      <c r="R66" s="223"/>
      <c r="AY66" s="120"/>
    </row>
    <row r="67" spans="2:51" ht="35.25" thickBot="1" x14ac:dyDescent="0.3">
      <c r="B67" s="170" t="s">
        <v>19</v>
      </c>
      <c r="C67" s="393" t="s">
        <v>157</v>
      </c>
      <c r="D67" s="392" t="e">
        <f>IF('General Info &amp; Test Results'!C25="All-refrigerator ",'Energy Calcs (ASH Switch OFF)'!E65,LARGE(E65:E66,1))</f>
        <v>#DIV/0!</v>
      </c>
      <c r="E67" s="378" t="e">
        <f>IF('General Info &amp; Test Results'!C25="All-refrigerator ","FF",IF(E65&gt;E66,"FF","FR"))</f>
        <v>#DIV/0!</v>
      </c>
      <c r="F67" s="379" t="s">
        <v>392</v>
      </c>
      <c r="G67" s="380"/>
      <c r="H67" s="147"/>
      <c r="I67" s="130"/>
      <c r="R67" s="223"/>
      <c r="AY67" s="120"/>
    </row>
    <row r="68" spans="2:51" ht="18" thickBot="1" x14ac:dyDescent="0.3">
      <c r="B68" s="130"/>
      <c r="C68" s="225"/>
      <c r="D68" s="372"/>
      <c r="E68" s="130"/>
      <c r="F68" s="130"/>
      <c r="G68" s="130"/>
      <c r="H68" s="130"/>
      <c r="I68" s="130"/>
      <c r="R68" s="223"/>
      <c r="AY68" s="120"/>
    </row>
    <row r="69" spans="2:51" ht="18" thickBot="1" x14ac:dyDescent="0.3">
      <c r="B69" s="56" t="s">
        <v>328</v>
      </c>
      <c r="C69" s="57"/>
      <c r="D69" s="57"/>
      <c r="E69" s="57"/>
      <c r="F69" s="57"/>
      <c r="G69" s="58"/>
      <c r="H69" s="73"/>
      <c r="I69" s="73"/>
      <c r="J69" s="147"/>
      <c r="R69" s="223"/>
      <c r="AY69" s="120"/>
    </row>
    <row r="70" spans="2:51" ht="17.25" x14ac:dyDescent="0.25">
      <c r="B70" s="159" t="s">
        <v>280</v>
      </c>
      <c r="C70" s="73"/>
      <c r="D70" s="395"/>
      <c r="E70" s="73"/>
      <c r="F70" s="73"/>
      <c r="G70" s="74"/>
      <c r="H70" s="73"/>
      <c r="I70" s="73"/>
      <c r="J70" s="147"/>
      <c r="R70" s="223"/>
      <c r="AY70" s="120"/>
    </row>
    <row r="71" spans="2:51" ht="18" thickBot="1" x14ac:dyDescent="0.3">
      <c r="B71" s="862" t="s">
        <v>158</v>
      </c>
      <c r="C71" s="863"/>
      <c r="D71" s="863"/>
      <c r="E71" s="863"/>
      <c r="F71" s="863"/>
      <c r="G71" s="864"/>
      <c r="H71" s="147"/>
      <c r="I71" s="147"/>
      <c r="J71" s="147"/>
      <c r="R71" s="223"/>
      <c r="AY71" s="120"/>
    </row>
    <row r="72" spans="2:51" ht="18" thickTop="1" x14ac:dyDescent="0.25">
      <c r="B72" s="376" t="s">
        <v>19</v>
      </c>
      <c r="C72" s="865" t="s">
        <v>157</v>
      </c>
      <c r="D72" s="866"/>
      <c r="E72" s="396" t="e">
        <f>E54</f>
        <v>#DIV/0!</v>
      </c>
      <c r="F72" s="73"/>
      <c r="G72" s="400"/>
      <c r="H72" s="73"/>
      <c r="I72" s="73"/>
      <c r="J72" s="147"/>
      <c r="R72" s="223"/>
      <c r="AY72" s="120"/>
    </row>
    <row r="73" spans="2:51" ht="18" thickBot="1" x14ac:dyDescent="0.3">
      <c r="B73" s="779" t="s">
        <v>159</v>
      </c>
      <c r="C73" s="780"/>
      <c r="D73" s="780"/>
      <c r="E73" s="780"/>
      <c r="F73" s="780"/>
      <c r="G73" s="781"/>
      <c r="H73" s="147"/>
      <c r="R73" s="223"/>
      <c r="AY73" s="120"/>
    </row>
    <row r="74" spans="2:51" ht="42.75" customHeight="1" thickTop="1" x14ac:dyDescent="0.35">
      <c r="B74" s="871" t="s">
        <v>383</v>
      </c>
      <c r="C74" s="872"/>
      <c r="D74" s="872"/>
      <c r="E74" s="873"/>
      <c r="F74" s="869" t="s">
        <v>391</v>
      </c>
      <c r="G74" s="870"/>
      <c r="H74" s="147"/>
      <c r="R74" s="223"/>
      <c r="AY74" s="120"/>
    </row>
    <row r="75" spans="2:51" x14ac:dyDescent="0.25">
      <c r="B75" s="168" t="s">
        <v>79</v>
      </c>
      <c r="C75" s="782" t="s">
        <v>267</v>
      </c>
      <c r="D75" s="783"/>
      <c r="E75" s="329"/>
      <c r="F75" s="147"/>
      <c r="G75" s="116"/>
      <c r="H75" s="147"/>
      <c r="R75" s="223"/>
      <c r="AY75" s="120"/>
    </row>
    <row r="76" spans="2:51" x14ac:dyDescent="0.25">
      <c r="B76" s="168" t="s">
        <v>86</v>
      </c>
      <c r="C76" s="782" t="s">
        <v>268</v>
      </c>
      <c r="D76" s="783"/>
      <c r="E76" s="329"/>
      <c r="F76" s="147"/>
      <c r="G76" s="116"/>
      <c r="H76" s="147"/>
      <c r="R76" s="223"/>
      <c r="AY76" s="120"/>
    </row>
    <row r="77" spans="2:51" x14ac:dyDescent="0.25">
      <c r="B77" s="168" t="s">
        <v>323</v>
      </c>
      <c r="C77" s="782" t="s">
        <v>208</v>
      </c>
      <c r="D77" s="783"/>
      <c r="E77" s="330"/>
      <c r="F77" s="147"/>
      <c r="G77" s="116"/>
      <c r="H77" s="147"/>
      <c r="R77" s="223"/>
      <c r="AY77" s="120"/>
    </row>
    <row r="78" spans="2:51" x14ac:dyDescent="0.25">
      <c r="B78" s="168" t="s">
        <v>324</v>
      </c>
      <c r="C78" s="782" t="s">
        <v>209</v>
      </c>
      <c r="D78" s="783"/>
      <c r="E78" s="330"/>
      <c r="F78" s="147"/>
      <c r="G78" s="116"/>
      <c r="R78" s="223"/>
      <c r="AY78" s="120"/>
    </row>
    <row r="79" spans="2:51" x14ac:dyDescent="0.25">
      <c r="B79" s="168" t="s">
        <v>325</v>
      </c>
      <c r="C79" s="782" t="s">
        <v>210</v>
      </c>
      <c r="D79" s="783"/>
      <c r="E79" s="331"/>
      <c r="F79" s="147"/>
      <c r="G79" s="116"/>
      <c r="R79" s="223"/>
      <c r="AY79" s="120"/>
    </row>
    <row r="80" spans="2:51" x14ac:dyDescent="0.25">
      <c r="B80" s="168" t="s">
        <v>326</v>
      </c>
      <c r="C80" s="782" t="s">
        <v>211</v>
      </c>
      <c r="D80" s="783"/>
      <c r="E80" s="331"/>
      <c r="F80" s="147"/>
      <c r="G80" s="116"/>
      <c r="R80" s="223"/>
      <c r="AY80" s="120"/>
    </row>
    <row r="81" spans="2:51" ht="36" customHeight="1" x14ac:dyDescent="0.25">
      <c r="B81" s="168"/>
      <c r="C81" s="782" t="s">
        <v>277</v>
      </c>
      <c r="D81" s="783"/>
      <c r="E81" s="398"/>
      <c r="F81" s="786" t="s">
        <v>390</v>
      </c>
      <c r="G81" s="787"/>
      <c r="R81" s="223"/>
      <c r="AY81" s="120"/>
    </row>
    <row r="82" spans="2:51" ht="37.5" customHeight="1" x14ac:dyDescent="0.25">
      <c r="B82" s="168" t="s">
        <v>91</v>
      </c>
      <c r="C82" s="782" t="s">
        <v>182</v>
      </c>
      <c r="D82" s="783"/>
      <c r="E82" s="399"/>
      <c r="F82" s="788" t="s">
        <v>389</v>
      </c>
      <c r="G82" s="789"/>
      <c r="R82" s="223"/>
      <c r="AY82" s="120"/>
    </row>
    <row r="83" spans="2:51" x14ac:dyDescent="0.25">
      <c r="B83" s="168" t="s">
        <v>19</v>
      </c>
      <c r="C83" s="782" t="s">
        <v>36</v>
      </c>
      <c r="D83" s="783"/>
      <c r="E83" s="174" t="e">
        <f>E75+(E76-E75)*(E81-E77)/(E78-E77)</f>
        <v>#DIV/0!</v>
      </c>
      <c r="F83" s="147"/>
      <c r="G83" s="116"/>
      <c r="R83" s="223"/>
      <c r="AY83" s="120"/>
    </row>
    <row r="84" spans="2:51" x14ac:dyDescent="0.25">
      <c r="B84" s="168" t="s">
        <v>19</v>
      </c>
      <c r="C84" s="782" t="s">
        <v>35</v>
      </c>
      <c r="D84" s="783"/>
      <c r="E84" s="174" t="e">
        <f>E75+(E76-E75)*(E82-E79)/(E80-E79)</f>
        <v>#DIV/0!</v>
      </c>
      <c r="F84" s="130"/>
      <c r="G84" s="115"/>
      <c r="J84" s="147"/>
      <c r="R84" s="223"/>
      <c r="AY84" s="120"/>
    </row>
    <row r="85" spans="2:51" ht="35.25" thickBot="1" x14ac:dyDescent="0.3">
      <c r="B85" s="170" t="s">
        <v>19</v>
      </c>
      <c r="C85" s="401" t="s">
        <v>157</v>
      </c>
      <c r="D85" s="377" t="e">
        <f>IF('General Info &amp; Test Results'!C25="All-refrigerator ",'Energy Calcs (ASH Switch OFF)'!E83,LARGE(E83:E84,1))</f>
        <v>#DIV/0!</v>
      </c>
      <c r="E85" s="378" t="e">
        <f>IF('General Info &amp; Test Results'!C25="All-refrigerator ","FF",IF(E83&gt;E84,"FF","FR"))</f>
        <v>#DIV/0!</v>
      </c>
      <c r="F85" s="379" t="s">
        <v>393</v>
      </c>
      <c r="G85" s="380"/>
      <c r="J85" s="147"/>
      <c r="R85" s="223"/>
      <c r="AY85" s="120"/>
    </row>
    <row r="86" spans="2:51" ht="14.25" customHeight="1" thickBot="1" x14ac:dyDescent="0.3">
      <c r="D86" s="332"/>
      <c r="R86" s="223"/>
      <c r="AY86" s="120"/>
    </row>
    <row r="87" spans="2:51" ht="18" thickBot="1" x14ac:dyDescent="0.3">
      <c r="B87" s="56" t="s">
        <v>338</v>
      </c>
      <c r="C87" s="57"/>
      <c r="D87" s="57"/>
      <c r="E87" s="57"/>
      <c r="F87" s="57"/>
      <c r="G87" s="58"/>
      <c r="H87" s="72"/>
      <c r="I87" s="73"/>
      <c r="R87" s="223"/>
      <c r="AY87" s="120"/>
    </row>
    <row r="88" spans="2:51" ht="33" x14ac:dyDescent="0.25">
      <c r="B88" s="356" t="s">
        <v>19</v>
      </c>
      <c r="C88" s="389" t="s">
        <v>157</v>
      </c>
      <c r="D88" s="403"/>
      <c r="E88" s="404" t="s">
        <v>344</v>
      </c>
      <c r="F88" s="405"/>
      <c r="G88" s="406"/>
      <c r="H88" s="159"/>
      <c r="I88" s="147"/>
      <c r="R88" s="223"/>
      <c r="AY88" s="120"/>
    </row>
    <row r="89" spans="2:51" ht="18" thickBot="1" x14ac:dyDescent="0.3">
      <c r="B89" s="790" t="s">
        <v>63</v>
      </c>
      <c r="C89" s="791"/>
      <c r="D89" s="402">
        <f>D88*365</f>
        <v>0</v>
      </c>
      <c r="E89" s="141"/>
      <c r="F89" s="141"/>
      <c r="G89" s="142"/>
      <c r="H89" s="159"/>
      <c r="I89" s="147"/>
      <c r="R89" s="223"/>
      <c r="AY89" s="120"/>
    </row>
    <row r="90" spans="2:51" ht="17.25" thickBot="1" x14ac:dyDescent="0.3">
      <c r="R90" s="223"/>
      <c r="AY90" s="120"/>
    </row>
    <row r="91" spans="2:51" ht="18" thickBot="1" x14ac:dyDescent="0.3">
      <c r="B91" s="456" t="s">
        <v>329</v>
      </c>
      <c r="C91" s="457"/>
      <c r="D91" s="458"/>
      <c r="E91" s="459"/>
      <c r="F91" s="459"/>
      <c r="G91" s="459"/>
      <c r="H91" s="459"/>
      <c r="I91" s="459"/>
      <c r="R91" s="223"/>
      <c r="AY91" s="120"/>
    </row>
    <row r="92" spans="2:51" ht="36" customHeight="1" thickBot="1" x14ac:dyDescent="0.3">
      <c r="B92" s="792" t="s">
        <v>345</v>
      </c>
      <c r="C92" s="793"/>
      <c r="D92" s="794"/>
      <c r="E92" s="147"/>
      <c r="I92" s="147"/>
      <c r="R92" s="223"/>
      <c r="AY92" s="120"/>
    </row>
    <row r="93" spans="2:51" ht="33" x14ac:dyDescent="0.25">
      <c r="B93" s="471" t="s">
        <v>330</v>
      </c>
      <c r="C93" s="472" t="s">
        <v>388</v>
      </c>
      <c r="D93" s="473" t="s">
        <v>331</v>
      </c>
      <c r="E93" s="147"/>
      <c r="I93" s="147"/>
      <c r="R93" s="223"/>
      <c r="AY93" s="120"/>
    </row>
    <row r="94" spans="2:51" x14ac:dyDescent="0.25">
      <c r="B94" s="468">
        <v>5</v>
      </c>
      <c r="C94" s="469"/>
      <c r="D94" s="470">
        <v>3.4000000000000002E-2</v>
      </c>
      <c r="E94" s="147"/>
      <c r="I94" s="147"/>
      <c r="R94" s="223"/>
      <c r="AY94" s="120"/>
    </row>
    <row r="95" spans="2:51" x14ac:dyDescent="0.25">
      <c r="B95" s="333">
        <v>15</v>
      </c>
      <c r="C95" s="172"/>
      <c r="D95" s="269">
        <v>0.21099999999999999</v>
      </c>
      <c r="E95" s="147"/>
      <c r="I95" s="147"/>
      <c r="R95" s="223"/>
      <c r="AY95" s="120"/>
    </row>
    <row r="96" spans="2:51" x14ac:dyDescent="0.25">
      <c r="B96" s="333">
        <v>25</v>
      </c>
      <c r="C96" s="172"/>
      <c r="D96" s="269">
        <v>0.20399999999999999</v>
      </c>
      <c r="E96" s="147"/>
      <c r="I96" s="147"/>
      <c r="R96" s="223"/>
      <c r="AY96" s="120"/>
    </row>
    <row r="97" spans="1:51" x14ac:dyDescent="0.25">
      <c r="B97" s="333">
        <v>35</v>
      </c>
      <c r="C97" s="172"/>
      <c r="D97" s="269">
        <v>0.16600000000000001</v>
      </c>
      <c r="E97" s="147"/>
      <c r="I97" s="147"/>
      <c r="R97" s="223"/>
      <c r="AY97" s="120"/>
    </row>
    <row r="98" spans="1:51" x14ac:dyDescent="0.25">
      <c r="B98" s="333">
        <v>45</v>
      </c>
      <c r="C98" s="172"/>
      <c r="D98" s="269">
        <v>0.126</v>
      </c>
      <c r="E98" s="147"/>
      <c r="I98" s="147"/>
      <c r="R98" s="223"/>
      <c r="AY98" s="120"/>
    </row>
    <row r="99" spans="1:51" x14ac:dyDescent="0.25">
      <c r="B99" s="333">
        <v>55</v>
      </c>
      <c r="C99" s="172"/>
      <c r="D99" s="269">
        <v>0.11899999999999999</v>
      </c>
      <c r="E99" s="147"/>
      <c r="I99" s="147"/>
      <c r="R99" s="223"/>
      <c r="AY99" s="120"/>
    </row>
    <row r="100" spans="1:51" x14ac:dyDescent="0.25">
      <c r="B100" s="333">
        <v>65</v>
      </c>
      <c r="C100" s="172"/>
      <c r="D100" s="269">
        <v>6.9000000000000006E-2</v>
      </c>
      <c r="E100" s="147"/>
      <c r="I100" s="147"/>
      <c r="R100" s="223"/>
      <c r="AY100" s="120"/>
    </row>
    <row r="101" spans="1:51" x14ac:dyDescent="0.25">
      <c r="B101" s="333">
        <v>75</v>
      </c>
      <c r="C101" s="172"/>
      <c r="D101" s="269">
        <v>4.7E-2</v>
      </c>
      <c r="E101" s="147"/>
      <c r="I101" s="147"/>
      <c r="R101" s="223"/>
      <c r="AY101" s="120"/>
    </row>
    <row r="102" spans="1:51" x14ac:dyDescent="0.25">
      <c r="B102" s="333">
        <v>85</v>
      </c>
      <c r="C102" s="172"/>
      <c r="D102" s="269">
        <v>8.0000000000000002E-3</v>
      </c>
      <c r="E102" s="147"/>
      <c r="I102" s="147"/>
      <c r="R102" s="223"/>
      <c r="AY102" s="120"/>
    </row>
    <row r="103" spans="1:51" x14ac:dyDescent="0.25">
      <c r="B103" s="476">
        <v>95</v>
      </c>
      <c r="C103" s="477"/>
      <c r="D103" s="478">
        <v>1.4999999999999999E-2</v>
      </c>
      <c r="E103" s="147"/>
      <c r="R103" s="223"/>
      <c r="AY103" s="120"/>
    </row>
    <row r="104" spans="1:51" ht="8.25" customHeight="1" x14ac:dyDescent="0.25">
      <c r="B104" s="479"/>
      <c r="C104" s="480"/>
      <c r="D104" s="481"/>
      <c r="E104" s="147"/>
      <c r="R104" s="223"/>
      <c r="AY104" s="120"/>
    </row>
    <row r="105" spans="1:51" ht="33" x14ac:dyDescent="0.25">
      <c r="B105" s="356" t="s">
        <v>19</v>
      </c>
      <c r="C105" s="389" t="s">
        <v>157</v>
      </c>
      <c r="D105" s="467">
        <f>D88</f>
        <v>0</v>
      </c>
      <c r="E105" s="147"/>
      <c r="R105" s="223"/>
      <c r="AY105" s="120"/>
    </row>
    <row r="106" spans="1:51" x14ac:dyDescent="0.25">
      <c r="B106" s="168" t="s">
        <v>334</v>
      </c>
      <c r="C106" s="365" t="s">
        <v>340</v>
      </c>
      <c r="D106" s="269">
        <f>(C94*D94)+(C95*D95)+(C96*D96)+(C97*D97)+(C98*D98)+(C99*D99)+(C100*D100)+(C101*D101)+(C102*D102)+(C103*D103)</f>
        <v>0</v>
      </c>
      <c r="E106" s="130"/>
      <c r="R106" s="223"/>
      <c r="AY106" s="120"/>
    </row>
    <row r="107" spans="1:51" x14ac:dyDescent="0.25">
      <c r="B107" s="168" t="s">
        <v>332</v>
      </c>
      <c r="C107" s="365" t="s">
        <v>333</v>
      </c>
      <c r="D107" s="269">
        <f>D106*1.3*24/1000</f>
        <v>0</v>
      </c>
      <c r="E107" s="130"/>
      <c r="R107" s="223"/>
      <c r="AY107" s="120"/>
    </row>
    <row r="108" spans="1:51" ht="33" x14ac:dyDescent="0.25">
      <c r="B108" s="355" t="s">
        <v>335</v>
      </c>
      <c r="C108" s="367" t="s">
        <v>336</v>
      </c>
      <c r="D108" s="270">
        <f>D105+D107</f>
        <v>0</v>
      </c>
      <c r="E108" s="130"/>
      <c r="R108" s="223"/>
      <c r="AY108" s="120"/>
    </row>
    <row r="109" spans="1:51" ht="18" thickBot="1" x14ac:dyDescent="0.3">
      <c r="B109" s="784" t="s">
        <v>337</v>
      </c>
      <c r="C109" s="785"/>
      <c r="D109" s="475">
        <f>D108*365</f>
        <v>0</v>
      </c>
      <c r="I109" s="147"/>
      <c r="R109" s="223"/>
      <c r="AY109" s="120"/>
    </row>
    <row r="110" spans="1:51" ht="17.25" x14ac:dyDescent="0.25">
      <c r="B110" s="482"/>
      <c r="C110" s="482"/>
      <c r="I110" s="147"/>
      <c r="R110" s="223"/>
      <c r="AY110" s="120"/>
    </row>
    <row r="111" spans="1:51" x14ac:dyDescent="0.25">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c r="AY111" s="120"/>
    </row>
  </sheetData>
  <sheetProtection password="CAE2" sheet="1" objects="1" scenarios="1" selectLockedCells="1"/>
  <mergeCells count="86">
    <mergeCell ref="B55:G55"/>
    <mergeCell ref="B53:G53"/>
    <mergeCell ref="B49:D49"/>
    <mergeCell ref="C78:D78"/>
    <mergeCell ref="C65:D65"/>
    <mergeCell ref="C66:D66"/>
    <mergeCell ref="B71:G71"/>
    <mergeCell ref="C72:D72"/>
    <mergeCell ref="B52:C52"/>
    <mergeCell ref="F56:G56"/>
    <mergeCell ref="B56:E56"/>
    <mergeCell ref="F74:G74"/>
    <mergeCell ref="B74:E74"/>
    <mergeCell ref="C60:D60"/>
    <mergeCell ref="C61:D61"/>
    <mergeCell ref="C62:D62"/>
    <mergeCell ref="E40:F40"/>
    <mergeCell ref="E41:F41"/>
    <mergeCell ref="B34:F34"/>
    <mergeCell ref="C54:D54"/>
    <mergeCell ref="H40:O40"/>
    <mergeCell ref="H41:O41"/>
    <mergeCell ref="F63:G63"/>
    <mergeCell ref="F64:G64"/>
    <mergeCell ref="C63:D63"/>
    <mergeCell ref="C64:D64"/>
    <mergeCell ref="C57:D57"/>
    <mergeCell ref="C58:D58"/>
    <mergeCell ref="C59:D59"/>
    <mergeCell ref="B2:F2"/>
    <mergeCell ref="D18:F18"/>
    <mergeCell ref="H18:J18"/>
    <mergeCell ref="G18:G19"/>
    <mergeCell ref="K26:M26"/>
    <mergeCell ref="O26:T26"/>
    <mergeCell ref="K18:W18"/>
    <mergeCell ref="B3:C3"/>
    <mergeCell ref="B4:C4"/>
    <mergeCell ref="B5:C5"/>
    <mergeCell ref="B6:C6"/>
    <mergeCell ref="B8:C8"/>
    <mergeCell ref="B17:J17"/>
    <mergeCell ref="B13:J13"/>
    <mergeCell ref="D3:F3"/>
    <mergeCell ref="D4:F4"/>
    <mergeCell ref="D5:F5"/>
    <mergeCell ref="D6:F6"/>
    <mergeCell ref="B7:C7"/>
    <mergeCell ref="D7:F7"/>
    <mergeCell ref="H4:I4"/>
    <mergeCell ref="X22:Y23"/>
    <mergeCell ref="X24:Y25"/>
    <mergeCell ref="AK19:AL19"/>
    <mergeCell ref="Z26:AB26"/>
    <mergeCell ref="AD26:AI26"/>
    <mergeCell ref="B29:F29"/>
    <mergeCell ref="B39:C39"/>
    <mergeCell ref="H42:O47"/>
    <mergeCell ref="X19:Y19"/>
    <mergeCell ref="AK18:AW18"/>
    <mergeCell ref="X18:AJ18"/>
    <mergeCell ref="AK20:AL21"/>
    <mergeCell ref="AK22:AL23"/>
    <mergeCell ref="AK24:AL25"/>
    <mergeCell ref="H30:K30"/>
    <mergeCell ref="AM26:AO26"/>
    <mergeCell ref="AQ26:AV26"/>
    <mergeCell ref="B18:C18"/>
    <mergeCell ref="H34:O38"/>
    <mergeCell ref="B35:C35"/>
    <mergeCell ref="X20:Y21"/>
    <mergeCell ref="B73:G73"/>
    <mergeCell ref="C75:D75"/>
    <mergeCell ref="C76:D76"/>
    <mergeCell ref="C77:D77"/>
    <mergeCell ref="B109:C109"/>
    <mergeCell ref="C84:D84"/>
    <mergeCell ref="F81:G81"/>
    <mergeCell ref="F82:G82"/>
    <mergeCell ref="B89:C89"/>
    <mergeCell ref="C81:D81"/>
    <mergeCell ref="C82:D82"/>
    <mergeCell ref="C83:D83"/>
    <mergeCell ref="B92:D92"/>
    <mergeCell ref="C79:D79"/>
    <mergeCell ref="C80:D80"/>
  </mergeCells>
  <conditionalFormatting sqref="X17:AJ26">
    <cfRule type="expression" dxfId="12" priority="7" stopIfTrue="1">
      <formula>OR(Aux_Comp_Y_N&lt;1,Aux_Comp_Y_N="Other")</formula>
    </cfRule>
  </conditionalFormatting>
  <conditionalFormatting sqref="AK17:AW26">
    <cfRule type="expression" dxfId="11" priority="6" stopIfTrue="1">
      <formula>AND(Aux_Comp_Y_N&lt;&gt;2)</formula>
    </cfRule>
  </conditionalFormatting>
  <conditionalFormatting sqref="B69:G85">
    <cfRule type="expression" dxfId="10" priority="5" stopIfTrue="1">
      <formula>OR(Aux_Comp_Y_N&lt;1,Aux_Comp_Y_N="Other")</formula>
    </cfRule>
  </conditionalFormatting>
  <conditionalFormatting sqref="B51:G58 B63:G67 B59:D62 F59:G62">
    <cfRule type="expression" dxfId="9" priority="4" stopIfTrue="1">
      <formula>OR(Aux_Comp_Y_N=1,Aux_Comp_Y_N=2)</formula>
    </cfRule>
  </conditionalFormatting>
  <conditionalFormatting sqref="B87:G89">
    <cfRule type="expression" dxfId="8" priority="3" stopIfTrue="1">
      <formula>AND(VASH="Yes")</formula>
    </cfRule>
  </conditionalFormatting>
  <conditionalFormatting sqref="B91:D109">
    <cfRule type="expression" dxfId="7" priority="2" stopIfTrue="1">
      <formula>AND(VASH&lt;&gt;"Yes")</formula>
    </cfRule>
  </conditionalFormatting>
  <conditionalFormatting sqref="E59:E62">
    <cfRule type="expression" dxfId="6" priority="1" stopIfTrue="1">
      <formula>OR(Aux_Comp_Y_N=1,Aux_Comp_Y_N=2)</formula>
    </cfRule>
  </conditionalFormatting>
  <dataValidations count="5">
    <dataValidation type="list" showInputMessage="1" showErrorMessage="1" sqref="D88">
      <formula1>E_Cycle_OFF</formula1>
    </dataValidation>
    <dataValidation type="list" showInputMessage="1" showErrorMessage="1" sqref="E82 E64">
      <formula1>FRZ_Comp_Temp</formula1>
    </dataValidation>
    <dataValidation type="list" showInputMessage="1" showErrorMessage="1" sqref="E81 E63">
      <formula1>FF_Comp_Temp</formula1>
    </dataValidation>
    <dataValidation type="list" showInputMessage="1" showErrorMessage="1" sqref="D70">
      <formula1>"Warm only, Mid and Warm, Mid and Cold"</formula1>
    </dataValidation>
    <dataValidation type="list" showInputMessage="1" showErrorMessage="1" sqref="D52">
      <formula1>Temp_Set</formula1>
    </dataValidation>
  </dataValidations>
  <hyperlinks>
    <hyperlink ref="H4" location="Instructions!C33" display="Back to Instructions tab"/>
  </hyperlinks>
  <printOptions horizontalCentered="1"/>
  <pageMargins left="0.25" right="0.25" top="0.75" bottom="0.25" header="0.3" footer="0.3"/>
  <pageSetup scale="60" orientation="landscape" r:id="rId1"/>
  <headerFooter>
    <oddHeader>&amp;F</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BD92"/>
  <sheetViews>
    <sheetView showGridLines="0" zoomScale="80" zoomScaleNormal="80" zoomScaleSheetLayoutView="100" workbookViewId="0">
      <selection activeCell="H4" sqref="H4:I4"/>
    </sheetView>
  </sheetViews>
  <sheetFormatPr defaultRowHeight="16.5" x14ac:dyDescent="0.25"/>
  <cols>
    <col min="1" max="1" width="3.28515625" style="31" customWidth="1"/>
    <col min="2" max="2" width="17.28515625" style="31" customWidth="1"/>
    <col min="3" max="3" width="38.85546875" style="31" customWidth="1"/>
    <col min="4" max="4" width="16.28515625" style="31" customWidth="1"/>
    <col min="5" max="5" width="13.140625" style="31" customWidth="1"/>
    <col min="6" max="6" width="19.7109375" style="31" customWidth="1"/>
    <col min="7" max="7" width="13.42578125" style="31" customWidth="1"/>
    <col min="8" max="8" width="12.85546875" style="31" customWidth="1"/>
    <col min="9" max="9" width="15.28515625" style="31" customWidth="1"/>
    <col min="10" max="10" width="15" style="31" customWidth="1"/>
    <col min="11" max="49" width="11.5703125" style="31" customWidth="1"/>
    <col min="50" max="55" width="9.140625" style="31"/>
    <col min="56" max="56" width="3.140625" style="31" customWidth="1"/>
    <col min="57" max="16384" width="9.140625" style="31"/>
  </cols>
  <sheetData>
    <row r="1" spans="2:56" ht="17.25" thickBot="1" x14ac:dyDescent="0.3">
      <c r="BD1" s="120"/>
    </row>
    <row r="2" spans="2:56" ht="18" customHeight="1" thickBot="1" x14ac:dyDescent="0.3">
      <c r="B2" s="627" t="str">
        <f>'Version Control'!$B$2</f>
        <v>Title Block</v>
      </c>
      <c r="C2" s="628"/>
      <c r="D2" s="628"/>
      <c r="E2" s="628"/>
      <c r="F2" s="629"/>
      <c r="K2" s="521"/>
      <c r="L2" s="521"/>
      <c r="M2" s="521"/>
      <c r="N2" s="521"/>
      <c r="O2" s="521"/>
      <c r="BD2" s="120"/>
    </row>
    <row r="3" spans="2:56" ht="16.5" customHeight="1" x14ac:dyDescent="0.25">
      <c r="B3" s="822" t="str">
        <f>'Version Control'!$B$3</f>
        <v>Test Report Template Name:</v>
      </c>
      <c r="C3" s="823"/>
      <c r="D3" s="833" t="str">
        <f>'Version Control'!$C$3</f>
        <v>Residential Refrigerator-Freezer  Appendix A1</v>
      </c>
      <c r="E3" s="834"/>
      <c r="F3" s="835"/>
      <c r="K3" s="521"/>
      <c r="L3" s="521"/>
      <c r="M3" s="521"/>
      <c r="N3" s="521"/>
      <c r="O3" s="521"/>
      <c r="BD3" s="120"/>
    </row>
    <row r="4" spans="2:56" ht="18" customHeight="1" x14ac:dyDescent="0.25">
      <c r="B4" s="824" t="str">
        <f>'Version Control'!$B$4</f>
        <v>Version Number:</v>
      </c>
      <c r="C4" s="825"/>
      <c r="D4" s="693" t="str">
        <f>'Version Control'!$C$4</f>
        <v>v3.0</v>
      </c>
      <c r="E4" s="694"/>
      <c r="F4" s="695"/>
      <c r="H4" s="692" t="s">
        <v>289</v>
      </c>
      <c r="I4" s="692"/>
      <c r="K4" s="521"/>
      <c r="L4" s="521"/>
      <c r="M4" s="521"/>
      <c r="N4" s="521"/>
      <c r="O4" s="521"/>
      <c r="BD4" s="120"/>
    </row>
    <row r="5" spans="2:56" ht="16.5" customHeight="1" x14ac:dyDescent="0.25">
      <c r="B5" s="826" t="str">
        <f>'Version Control'!$B$5</f>
        <v xml:space="preserve">Latest Template Revision: </v>
      </c>
      <c r="C5" s="827"/>
      <c r="D5" s="696">
        <f>'Version Control'!$C$5</f>
        <v>42160</v>
      </c>
      <c r="E5" s="697"/>
      <c r="F5" s="698"/>
      <c r="K5" s="521"/>
      <c r="L5" s="521"/>
      <c r="M5" s="521"/>
      <c r="N5" s="521"/>
      <c r="O5" s="521"/>
      <c r="BD5" s="120"/>
    </row>
    <row r="6" spans="2:56" ht="16.5" customHeight="1" x14ac:dyDescent="0.25">
      <c r="B6" s="826" t="str">
        <f>'Version Control'!$B$6</f>
        <v>Tab Name:</v>
      </c>
      <c r="C6" s="827"/>
      <c r="D6" s="693" t="str">
        <f ca="1">MID(CELL("filename",B1), FIND("]", CELL("filename", B1))+ 1, 255)</f>
        <v>Energy Calcs (ASH Switch ON)</v>
      </c>
      <c r="E6" s="694"/>
      <c r="F6" s="695"/>
      <c r="K6" s="521"/>
      <c r="L6" s="521"/>
      <c r="M6" s="521"/>
      <c r="N6" s="521"/>
      <c r="O6" s="521"/>
      <c r="BD6" s="120"/>
    </row>
    <row r="7" spans="2:56" ht="41.25" customHeight="1" x14ac:dyDescent="0.25">
      <c r="B7" s="826" t="str">
        <f>'Version Control'!$B$7</f>
        <v>File Name:</v>
      </c>
      <c r="C7" s="827"/>
      <c r="D7" s="699" t="str">
        <f ca="1">'Version Control'!$C$7</f>
        <v>Residential Refrigerator-Freezer Appendix A1 - v3.0.xlsx</v>
      </c>
      <c r="E7" s="700"/>
      <c r="F7" s="701"/>
      <c r="K7" s="521"/>
      <c r="L7" s="521"/>
      <c r="M7" s="521"/>
      <c r="N7" s="521"/>
      <c r="O7" s="521"/>
      <c r="BD7" s="120"/>
    </row>
    <row r="8" spans="2:56" ht="17.25" customHeight="1" thickBot="1" x14ac:dyDescent="0.3">
      <c r="B8" s="828" t="str">
        <f>'Version Control'!$B$8</f>
        <v xml:space="preserve">Test Completion Date: </v>
      </c>
      <c r="C8" s="829"/>
      <c r="D8" s="195" t="str">
        <f>'Version Control'!$C$8</f>
        <v>[MM/DD/YYYY]</v>
      </c>
      <c r="E8" s="298"/>
      <c r="F8" s="299"/>
      <c r="K8" s="521"/>
      <c r="L8" s="521"/>
      <c r="M8" s="521"/>
      <c r="N8" s="521"/>
      <c r="O8" s="521"/>
      <c r="BD8" s="120"/>
    </row>
    <row r="9" spans="2:56" ht="16.5" customHeight="1" x14ac:dyDescent="0.25">
      <c r="K9" s="521"/>
      <c r="L9" s="521"/>
      <c r="M9" s="521"/>
      <c r="N9" s="521"/>
      <c r="O9" s="521"/>
      <c r="BD9" s="120"/>
    </row>
    <row r="10" spans="2:56" ht="17.25" customHeight="1" thickBot="1" x14ac:dyDescent="0.3">
      <c r="K10" s="521"/>
      <c r="L10" s="521"/>
      <c r="M10" s="521"/>
      <c r="N10" s="521"/>
      <c r="O10" s="521"/>
      <c r="BD10" s="120"/>
    </row>
    <row r="11" spans="2:56" ht="18" thickBot="1" x14ac:dyDescent="0.3">
      <c r="B11" s="56" t="s">
        <v>169</v>
      </c>
      <c r="C11" s="57"/>
      <c r="D11" s="57"/>
      <c r="E11" s="57"/>
      <c r="F11" s="57"/>
      <c r="G11" s="57"/>
      <c r="H11" s="57"/>
      <c r="I11" s="57"/>
      <c r="J11" s="58"/>
      <c r="K11" s="73"/>
      <c r="L11" s="73"/>
      <c r="M11" s="73"/>
      <c r="N11" s="73"/>
      <c r="O11" s="73"/>
      <c r="P11" s="73"/>
      <c r="Q11" s="301"/>
      <c r="R11" s="223"/>
      <c r="S11" s="223"/>
      <c r="BD11" s="120"/>
    </row>
    <row r="12" spans="2:56" x14ac:dyDescent="0.25">
      <c r="B12" s="484" t="s">
        <v>274</v>
      </c>
      <c r="C12" s="483"/>
      <c r="D12" s="483"/>
      <c r="E12" s="483"/>
      <c r="F12" s="483"/>
      <c r="G12" s="483"/>
      <c r="H12" s="483"/>
      <c r="I12" s="483"/>
      <c r="J12" s="485"/>
      <c r="K12" s="147"/>
      <c r="L12" s="147"/>
      <c r="M12" s="147"/>
      <c r="N12" s="147"/>
      <c r="O12" s="147"/>
      <c r="P12" s="147"/>
      <c r="BD12" s="120"/>
    </row>
    <row r="13" spans="2:56" ht="37.5" customHeight="1" x14ac:dyDescent="0.25">
      <c r="B13" s="885" t="s">
        <v>341</v>
      </c>
      <c r="C13" s="886"/>
      <c r="D13" s="886"/>
      <c r="E13" s="886"/>
      <c r="F13" s="886"/>
      <c r="G13" s="886"/>
      <c r="H13" s="886"/>
      <c r="I13" s="886"/>
      <c r="J13" s="887"/>
      <c r="K13" s="147"/>
      <c r="L13" s="147"/>
      <c r="M13" s="300"/>
      <c r="N13" s="300"/>
      <c r="O13" s="147"/>
      <c r="P13" s="147"/>
      <c r="BD13" s="120"/>
    </row>
    <row r="14" spans="2:56" ht="17.25" x14ac:dyDescent="0.25">
      <c r="B14" s="486" t="s">
        <v>291</v>
      </c>
      <c r="C14" s="397"/>
      <c r="D14" s="397"/>
      <c r="E14" s="397"/>
      <c r="F14" s="397"/>
      <c r="G14" s="397"/>
      <c r="H14" s="397"/>
      <c r="I14" s="397"/>
      <c r="J14" s="194"/>
      <c r="K14" s="147"/>
      <c r="L14" s="147"/>
      <c r="M14" s="300"/>
      <c r="N14" s="300"/>
      <c r="O14" s="147"/>
      <c r="P14" s="147"/>
      <c r="BD14" s="120"/>
    </row>
    <row r="15" spans="2:56" ht="17.25" thickBot="1" x14ac:dyDescent="0.3">
      <c r="B15" s="487" t="s">
        <v>273</v>
      </c>
      <c r="C15" s="196"/>
      <c r="D15" s="196"/>
      <c r="E15" s="196"/>
      <c r="F15" s="196"/>
      <c r="G15" s="196"/>
      <c r="H15" s="196"/>
      <c r="I15" s="196"/>
      <c r="J15" s="197"/>
      <c r="K15" s="147"/>
      <c r="L15" s="147"/>
      <c r="M15" s="300"/>
      <c r="N15" s="300"/>
      <c r="O15" s="147"/>
      <c r="P15" s="147"/>
      <c r="BD15" s="120"/>
    </row>
    <row r="16" spans="2:56" ht="17.25" thickBot="1" x14ac:dyDescent="0.3">
      <c r="C16" s="223"/>
      <c r="D16" s="223"/>
      <c r="E16" s="223"/>
      <c r="F16" s="223"/>
      <c r="G16" s="223"/>
      <c r="H16" s="223"/>
      <c r="I16" s="223"/>
      <c r="J16" s="223"/>
      <c r="K16" s="223"/>
      <c r="L16" s="223"/>
      <c r="M16" s="301"/>
      <c r="N16" s="301"/>
      <c r="O16" s="223"/>
      <c r="BD16" s="120"/>
    </row>
    <row r="17" spans="2:56" s="223" customFormat="1" ht="18" thickBot="1" x14ac:dyDescent="0.3">
      <c r="B17" s="56" t="s">
        <v>249</v>
      </c>
      <c r="C17" s="57"/>
      <c r="D17" s="57"/>
      <c r="E17" s="57"/>
      <c r="F17" s="57"/>
      <c r="G17" s="57"/>
      <c r="H17" s="57"/>
      <c r="I17" s="57"/>
      <c r="J17" s="58"/>
      <c r="K17" s="78" t="s">
        <v>303</v>
      </c>
      <c r="L17" s="79"/>
      <c r="M17" s="79"/>
      <c r="N17" s="79"/>
      <c r="O17" s="79"/>
      <c r="P17" s="79"/>
      <c r="Q17" s="79"/>
      <c r="R17" s="79"/>
      <c r="S17" s="79"/>
      <c r="T17" s="79"/>
      <c r="U17" s="79"/>
      <c r="V17" s="79"/>
      <c r="W17" s="80"/>
      <c r="X17" s="56" t="s">
        <v>321</v>
      </c>
      <c r="Y17" s="57"/>
      <c r="Z17" s="57"/>
      <c r="AA17" s="57"/>
      <c r="AB17" s="57"/>
      <c r="AC17" s="57"/>
      <c r="AD17" s="57"/>
      <c r="AE17" s="57"/>
      <c r="AF17" s="57"/>
      <c r="AG17" s="57"/>
      <c r="AH17" s="883"/>
      <c r="AI17" s="883"/>
      <c r="AJ17" s="884"/>
      <c r="AK17" s="56" t="s">
        <v>322</v>
      </c>
      <c r="AL17" s="57"/>
      <c r="AM17" s="57"/>
      <c r="AN17" s="57"/>
      <c r="AO17" s="57"/>
      <c r="AP17" s="57"/>
      <c r="AQ17" s="57"/>
      <c r="AR17" s="57"/>
      <c r="AS17" s="57"/>
      <c r="AT17" s="57"/>
      <c r="AU17" s="883"/>
      <c r="AV17" s="883"/>
      <c r="AW17" s="884"/>
      <c r="BD17" s="120"/>
    </row>
    <row r="18" spans="2:56" ht="15" customHeight="1" x14ac:dyDescent="0.25">
      <c r="B18" s="135"/>
      <c r="C18" s="130"/>
      <c r="D18" s="836" t="s">
        <v>207</v>
      </c>
      <c r="E18" s="837"/>
      <c r="F18" s="838"/>
      <c r="G18" s="888" t="s">
        <v>31</v>
      </c>
      <c r="H18" s="836" t="s">
        <v>407</v>
      </c>
      <c r="I18" s="837"/>
      <c r="J18" s="838"/>
      <c r="K18" s="890" t="s">
        <v>265</v>
      </c>
      <c r="L18" s="755"/>
      <c r="M18" s="755"/>
      <c r="N18" s="755"/>
      <c r="O18" s="755"/>
      <c r="P18" s="755"/>
      <c r="Q18" s="755"/>
      <c r="R18" s="755"/>
      <c r="S18" s="755"/>
      <c r="T18" s="755"/>
      <c r="U18" s="755"/>
      <c r="V18" s="755"/>
      <c r="W18" s="757"/>
      <c r="X18" s="819" t="s">
        <v>265</v>
      </c>
      <c r="Y18" s="688"/>
      <c r="Z18" s="688"/>
      <c r="AA18" s="688"/>
      <c r="AB18" s="688"/>
      <c r="AC18" s="688"/>
      <c r="AD18" s="688"/>
      <c r="AE18" s="688"/>
      <c r="AF18" s="688"/>
      <c r="AG18" s="688"/>
      <c r="AH18" s="688"/>
      <c r="AI18" s="688"/>
      <c r="AJ18" s="689"/>
      <c r="AK18" s="819" t="s">
        <v>265</v>
      </c>
      <c r="AL18" s="688"/>
      <c r="AM18" s="688"/>
      <c r="AN18" s="688"/>
      <c r="AO18" s="688"/>
      <c r="AP18" s="688"/>
      <c r="AQ18" s="688"/>
      <c r="AR18" s="688"/>
      <c r="AS18" s="688"/>
      <c r="AT18" s="688"/>
      <c r="AU18" s="688"/>
      <c r="AV18" s="688"/>
      <c r="AW18" s="689"/>
      <c r="BD18" s="120"/>
    </row>
    <row r="19" spans="2:56" s="149" customFormat="1" ht="34.5" x14ac:dyDescent="0.25">
      <c r="B19" s="339" t="s">
        <v>53</v>
      </c>
      <c r="C19" s="346" t="s">
        <v>29</v>
      </c>
      <c r="D19" s="302" t="s">
        <v>195</v>
      </c>
      <c r="E19" s="213" t="s">
        <v>206</v>
      </c>
      <c r="F19" s="340" t="s">
        <v>194</v>
      </c>
      <c r="G19" s="889"/>
      <c r="H19" s="349" t="s">
        <v>195</v>
      </c>
      <c r="I19" s="303" t="s">
        <v>196</v>
      </c>
      <c r="J19" s="340" t="s">
        <v>194</v>
      </c>
      <c r="K19" s="302" t="s">
        <v>21</v>
      </c>
      <c r="L19" s="213" t="s">
        <v>22</v>
      </c>
      <c r="M19" s="213" t="s">
        <v>23</v>
      </c>
      <c r="N19" s="213" t="s">
        <v>342</v>
      </c>
      <c r="O19" s="213" t="s">
        <v>24</v>
      </c>
      <c r="P19" s="213" t="s">
        <v>25</v>
      </c>
      <c r="Q19" s="213" t="s">
        <v>26</v>
      </c>
      <c r="R19" s="213" t="s">
        <v>67</v>
      </c>
      <c r="S19" s="213" t="s">
        <v>95</v>
      </c>
      <c r="T19" s="213" t="s">
        <v>168</v>
      </c>
      <c r="U19" s="213" t="s">
        <v>343</v>
      </c>
      <c r="V19" s="213" t="s">
        <v>27</v>
      </c>
      <c r="W19" s="214" t="s">
        <v>28</v>
      </c>
      <c r="X19" s="876" t="s">
        <v>298</v>
      </c>
      <c r="Y19" s="729"/>
      <c r="Z19" s="213" t="s">
        <v>21</v>
      </c>
      <c r="AA19" s="213" t="s">
        <v>22</v>
      </c>
      <c r="AB19" s="213" t="s">
        <v>23</v>
      </c>
      <c r="AC19" s="213" t="s">
        <v>342</v>
      </c>
      <c r="AD19" s="213" t="s">
        <v>24</v>
      </c>
      <c r="AE19" s="213" t="s">
        <v>25</v>
      </c>
      <c r="AF19" s="213" t="s">
        <v>26</v>
      </c>
      <c r="AG19" s="213" t="s">
        <v>67</v>
      </c>
      <c r="AH19" s="213" t="s">
        <v>95</v>
      </c>
      <c r="AI19" s="213" t="s">
        <v>168</v>
      </c>
      <c r="AJ19" s="488" t="s">
        <v>343</v>
      </c>
      <c r="AK19" s="876" t="s">
        <v>298</v>
      </c>
      <c r="AL19" s="729"/>
      <c r="AM19" s="213" t="s">
        <v>21</v>
      </c>
      <c r="AN19" s="213" t="s">
        <v>22</v>
      </c>
      <c r="AO19" s="213" t="s">
        <v>23</v>
      </c>
      <c r="AP19" s="213" t="s">
        <v>342</v>
      </c>
      <c r="AQ19" s="213" t="s">
        <v>24</v>
      </c>
      <c r="AR19" s="213" t="s">
        <v>25</v>
      </c>
      <c r="AS19" s="213" t="s">
        <v>26</v>
      </c>
      <c r="AT19" s="213" t="s">
        <v>67</v>
      </c>
      <c r="AU19" s="213" t="s">
        <v>95</v>
      </c>
      <c r="AV19" s="213" t="s">
        <v>168</v>
      </c>
      <c r="AW19" s="213" t="s">
        <v>343</v>
      </c>
      <c r="BD19" s="232"/>
    </row>
    <row r="20" spans="2:56" x14ac:dyDescent="0.25">
      <c r="B20" s="304" t="s">
        <v>32</v>
      </c>
      <c r="C20" s="347" t="s">
        <v>149</v>
      </c>
      <c r="D20" s="350"/>
      <c r="E20" s="305"/>
      <c r="F20" s="341">
        <f>E20-D20</f>
        <v>0</v>
      </c>
      <c r="G20" s="386"/>
      <c r="H20" s="350"/>
      <c r="I20" s="305"/>
      <c r="J20" s="341">
        <f>I20-H20</f>
        <v>0</v>
      </c>
      <c r="K20" s="307"/>
      <c r="L20" s="307"/>
      <c r="M20" s="307"/>
      <c r="N20" s="308" t="e">
        <f>AVERAGE(K20:M20)</f>
        <v>#DIV/0!</v>
      </c>
      <c r="O20" s="307"/>
      <c r="P20" s="307"/>
      <c r="Q20" s="307"/>
      <c r="R20" s="307"/>
      <c r="S20" s="307"/>
      <c r="T20" s="307"/>
      <c r="U20" s="308" t="e">
        <f>AVERAGE(O20:T20)</f>
        <v>#DIV/0!</v>
      </c>
      <c r="V20" s="307"/>
      <c r="W20" s="309"/>
      <c r="X20" s="877">
        <f>Volume!C23</f>
        <v>0</v>
      </c>
      <c r="Y20" s="878"/>
      <c r="Z20" s="307"/>
      <c r="AA20" s="307"/>
      <c r="AB20" s="307"/>
      <c r="AC20" s="308" t="e">
        <f>AVERAGE(Z20:AB20)</f>
        <v>#DIV/0!</v>
      </c>
      <c r="AD20" s="307"/>
      <c r="AE20" s="307"/>
      <c r="AF20" s="307"/>
      <c r="AG20" s="307"/>
      <c r="AH20" s="307"/>
      <c r="AI20" s="310"/>
      <c r="AJ20" s="308" t="e">
        <f>AVERAGE(AD20:AI20)</f>
        <v>#DIV/0!</v>
      </c>
      <c r="AK20" s="881">
        <f>Volume!C24</f>
        <v>0</v>
      </c>
      <c r="AL20" s="878"/>
      <c r="AM20" s="307"/>
      <c r="AN20" s="307"/>
      <c r="AO20" s="307"/>
      <c r="AP20" s="308" t="e">
        <f>AVERAGE(AM20:AO20)</f>
        <v>#DIV/0!</v>
      </c>
      <c r="AQ20" s="307"/>
      <c r="AR20" s="307"/>
      <c r="AS20" s="307"/>
      <c r="AT20" s="307"/>
      <c r="AU20" s="307"/>
      <c r="AV20" s="309"/>
      <c r="AW20" s="311" t="e">
        <f>AVERAGE(AQ20:AV20)</f>
        <v>#DIV/0!</v>
      </c>
      <c r="BD20" s="120"/>
    </row>
    <row r="21" spans="2:56" ht="17.25" thickBot="1" x14ac:dyDescent="0.3">
      <c r="B21" s="135"/>
      <c r="C21" s="348" t="s">
        <v>162</v>
      </c>
      <c r="D21" s="350"/>
      <c r="E21" s="305"/>
      <c r="F21" s="341">
        <f t="shared" ref="F21:F25" si="0">E21-D21</f>
        <v>0</v>
      </c>
      <c r="G21" s="386"/>
      <c r="H21" s="350"/>
      <c r="I21" s="305"/>
      <c r="J21" s="341">
        <f t="shared" ref="J21:J25" si="1">I21-H21</f>
        <v>0</v>
      </c>
      <c r="K21" s="307"/>
      <c r="L21" s="307"/>
      <c r="M21" s="307"/>
      <c r="N21" s="308" t="e">
        <f t="shared" ref="N21:N25" si="2">AVERAGE(K21:M21)</f>
        <v>#DIV/0!</v>
      </c>
      <c r="O21" s="307"/>
      <c r="P21" s="307"/>
      <c r="Q21" s="307"/>
      <c r="R21" s="307"/>
      <c r="S21" s="307"/>
      <c r="T21" s="307"/>
      <c r="U21" s="308" t="e">
        <f t="shared" ref="U21:U25" si="3">AVERAGE(O21:T21)</f>
        <v>#DIV/0!</v>
      </c>
      <c r="V21" s="307"/>
      <c r="W21" s="309"/>
      <c r="X21" s="879"/>
      <c r="Y21" s="880"/>
      <c r="Z21" s="307"/>
      <c r="AA21" s="307"/>
      <c r="AB21" s="307"/>
      <c r="AC21" s="308" t="e">
        <f t="shared" ref="AC21:AC25" si="4">AVERAGE(Z21:AB21)</f>
        <v>#DIV/0!</v>
      </c>
      <c r="AD21" s="307"/>
      <c r="AE21" s="307"/>
      <c r="AF21" s="307"/>
      <c r="AG21" s="307"/>
      <c r="AH21" s="307"/>
      <c r="AI21" s="310"/>
      <c r="AJ21" s="308" t="e">
        <f t="shared" ref="AJ21:AJ25" si="5">AVERAGE(AD21:AI21)</f>
        <v>#DIV/0!</v>
      </c>
      <c r="AK21" s="882"/>
      <c r="AL21" s="880"/>
      <c r="AM21" s="307"/>
      <c r="AN21" s="307"/>
      <c r="AO21" s="307"/>
      <c r="AP21" s="308" t="e">
        <f t="shared" ref="AP21:AP25" si="6">AVERAGE(AM21:AO21)</f>
        <v>#DIV/0!</v>
      </c>
      <c r="AQ21" s="307"/>
      <c r="AR21" s="307"/>
      <c r="AS21" s="307"/>
      <c r="AT21" s="307"/>
      <c r="AU21" s="307"/>
      <c r="AV21" s="309"/>
      <c r="AW21" s="311" t="e">
        <f t="shared" ref="AW21:AW25" si="7">AVERAGE(AQ21:AV21)</f>
        <v>#DIV/0!</v>
      </c>
      <c r="BD21" s="120"/>
    </row>
    <row r="22" spans="2:56" x14ac:dyDescent="0.25">
      <c r="B22" s="304" t="s">
        <v>33</v>
      </c>
      <c r="C22" s="347" t="s">
        <v>149</v>
      </c>
      <c r="D22" s="350"/>
      <c r="E22" s="305"/>
      <c r="F22" s="341">
        <f t="shared" si="0"/>
        <v>0</v>
      </c>
      <c r="G22" s="386"/>
      <c r="H22" s="350"/>
      <c r="I22" s="305"/>
      <c r="J22" s="341">
        <f t="shared" si="1"/>
        <v>0</v>
      </c>
      <c r="K22" s="307"/>
      <c r="L22" s="307"/>
      <c r="M22" s="307"/>
      <c r="N22" s="308" t="e">
        <f t="shared" si="2"/>
        <v>#DIV/0!</v>
      </c>
      <c r="O22" s="307"/>
      <c r="P22" s="307"/>
      <c r="Q22" s="307"/>
      <c r="R22" s="307"/>
      <c r="S22" s="307"/>
      <c r="T22" s="307"/>
      <c r="U22" s="308" t="e">
        <f t="shared" si="3"/>
        <v>#DIV/0!</v>
      </c>
      <c r="V22" s="307"/>
      <c r="W22" s="309"/>
      <c r="X22" s="893" t="s">
        <v>137</v>
      </c>
      <c r="Y22" s="894"/>
      <c r="Z22" s="312"/>
      <c r="AA22" s="307"/>
      <c r="AB22" s="307"/>
      <c r="AC22" s="308" t="e">
        <f t="shared" si="4"/>
        <v>#DIV/0!</v>
      </c>
      <c r="AD22" s="307"/>
      <c r="AE22" s="307"/>
      <c r="AF22" s="307"/>
      <c r="AG22" s="307"/>
      <c r="AH22" s="307"/>
      <c r="AI22" s="310"/>
      <c r="AJ22" s="308" t="e">
        <f t="shared" si="5"/>
        <v>#DIV/0!</v>
      </c>
      <c r="AK22" s="897" t="s">
        <v>137</v>
      </c>
      <c r="AL22" s="894"/>
      <c r="AM22" s="307"/>
      <c r="AN22" s="307"/>
      <c r="AO22" s="307"/>
      <c r="AP22" s="308" t="e">
        <f t="shared" si="6"/>
        <v>#DIV/0!</v>
      </c>
      <c r="AQ22" s="307"/>
      <c r="AR22" s="307"/>
      <c r="AS22" s="307"/>
      <c r="AT22" s="307"/>
      <c r="AU22" s="307"/>
      <c r="AV22" s="309"/>
      <c r="AW22" s="311" t="e">
        <f t="shared" si="7"/>
        <v>#DIV/0!</v>
      </c>
      <c r="BD22" s="120"/>
    </row>
    <row r="23" spans="2:56" ht="17.25" thickBot="1" x14ac:dyDescent="0.3">
      <c r="B23" s="313"/>
      <c r="C23" s="348" t="s">
        <v>162</v>
      </c>
      <c r="D23" s="350"/>
      <c r="E23" s="305"/>
      <c r="F23" s="341">
        <f t="shared" si="0"/>
        <v>0</v>
      </c>
      <c r="G23" s="386"/>
      <c r="H23" s="489"/>
      <c r="I23" s="307"/>
      <c r="J23" s="341">
        <f t="shared" si="1"/>
        <v>0</v>
      </c>
      <c r="K23" s="307"/>
      <c r="L23" s="307"/>
      <c r="M23" s="307"/>
      <c r="N23" s="308" t="e">
        <f t="shared" si="2"/>
        <v>#DIV/0!</v>
      </c>
      <c r="O23" s="307"/>
      <c r="P23" s="307"/>
      <c r="Q23" s="307"/>
      <c r="R23" s="307"/>
      <c r="S23" s="307"/>
      <c r="T23" s="307"/>
      <c r="U23" s="308" t="e">
        <f t="shared" si="3"/>
        <v>#DIV/0!</v>
      </c>
      <c r="V23" s="307"/>
      <c r="W23" s="309"/>
      <c r="X23" s="895"/>
      <c r="Y23" s="896"/>
      <c r="Z23" s="312"/>
      <c r="AA23" s="307"/>
      <c r="AB23" s="307"/>
      <c r="AC23" s="308" t="e">
        <f t="shared" si="4"/>
        <v>#DIV/0!</v>
      </c>
      <c r="AD23" s="307"/>
      <c r="AE23" s="307"/>
      <c r="AF23" s="307"/>
      <c r="AG23" s="307"/>
      <c r="AH23" s="307"/>
      <c r="AI23" s="310"/>
      <c r="AJ23" s="308" t="e">
        <f t="shared" si="5"/>
        <v>#DIV/0!</v>
      </c>
      <c r="AK23" s="898"/>
      <c r="AL23" s="896"/>
      <c r="AM23" s="307"/>
      <c r="AN23" s="307"/>
      <c r="AO23" s="307"/>
      <c r="AP23" s="308" t="e">
        <f t="shared" si="6"/>
        <v>#DIV/0!</v>
      </c>
      <c r="AQ23" s="307"/>
      <c r="AR23" s="307"/>
      <c r="AS23" s="307"/>
      <c r="AT23" s="307"/>
      <c r="AU23" s="307"/>
      <c r="AV23" s="309"/>
      <c r="AW23" s="311" t="e">
        <f t="shared" si="7"/>
        <v>#DIV/0!</v>
      </c>
      <c r="BD23" s="120"/>
    </row>
    <row r="24" spans="2:56" x14ac:dyDescent="0.25">
      <c r="B24" s="135" t="s">
        <v>34</v>
      </c>
      <c r="C24" s="347" t="s">
        <v>149</v>
      </c>
      <c r="D24" s="350"/>
      <c r="E24" s="305"/>
      <c r="F24" s="341">
        <f t="shared" si="0"/>
        <v>0</v>
      </c>
      <c r="G24" s="386"/>
      <c r="H24" s="490"/>
      <c r="I24" s="172"/>
      <c r="J24" s="341">
        <f t="shared" si="1"/>
        <v>0</v>
      </c>
      <c r="K24" s="307"/>
      <c r="L24" s="172"/>
      <c r="M24" s="172"/>
      <c r="N24" s="308" t="e">
        <f t="shared" si="2"/>
        <v>#DIV/0!</v>
      </c>
      <c r="O24" s="307"/>
      <c r="P24" s="172"/>
      <c r="Q24" s="172"/>
      <c r="R24" s="172"/>
      <c r="S24" s="172"/>
      <c r="T24" s="172"/>
      <c r="U24" s="308" t="e">
        <f t="shared" si="3"/>
        <v>#DIV/0!</v>
      </c>
      <c r="V24" s="172"/>
      <c r="W24" s="173"/>
      <c r="X24" s="899">
        <f>Volume!D23</f>
        <v>0</v>
      </c>
      <c r="Y24" s="900"/>
      <c r="Z24" s="307"/>
      <c r="AA24" s="307"/>
      <c r="AB24" s="307"/>
      <c r="AC24" s="308" t="e">
        <f t="shared" si="4"/>
        <v>#DIV/0!</v>
      </c>
      <c r="AD24" s="307"/>
      <c r="AE24" s="307"/>
      <c r="AF24" s="307"/>
      <c r="AG24" s="307"/>
      <c r="AH24" s="307"/>
      <c r="AI24" s="310"/>
      <c r="AJ24" s="308" t="e">
        <f t="shared" si="5"/>
        <v>#DIV/0!</v>
      </c>
      <c r="AK24" s="903">
        <f>Volume!D24</f>
        <v>0</v>
      </c>
      <c r="AL24" s="900"/>
      <c r="AM24" s="307"/>
      <c r="AN24" s="307"/>
      <c r="AO24" s="307"/>
      <c r="AP24" s="308" t="e">
        <f t="shared" si="6"/>
        <v>#DIV/0!</v>
      </c>
      <c r="AQ24" s="307"/>
      <c r="AR24" s="307"/>
      <c r="AS24" s="307"/>
      <c r="AT24" s="307"/>
      <c r="AU24" s="307"/>
      <c r="AV24" s="309"/>
      <c r="AW24" s="311" t="e">
        <f t="shared" si="7"/>
        <v>#DIV/0!</v>
      </c>
      <c r="BD24" s="120"/>
    </row>
    <row r="25" spans="2:56" ht="17.25" thickBot="1" x14ac:dyDescent="0.3">
      <c r="B25" s="313"/>
      <c r="C25" s="348" t="s">
        <v>162</v>
      </c>
      <c r="D25" s="351"/>
      <c r="E25" s="352"/>
      <c r="F25" s="353">
        <f t="shared" si="0"/>
        <v>0</v>
      </c>
      <c r="G25" s="519"/>
      <c r="H25" s="520"/>
      <c r="I25" s="334"/>
      <c r="J25" s="353">
        <f t="shared" si="1"/>
        <v>0</v>
      </c>
      <c r="K25" s="314"/>
      <c r="L25" s="477"/>
      <c r="M25" s="477"/>
      <c r="N25" s="315" t="e">
        <f t="shared" si="2"/>
        <v>#DIV/0!</v>
      </c>
      <c r="O25" s="477"/>
      <c r="P25" s="477"/>
      <c r="Q25" s="477"/>
      <c r="R25" s="477"/>
      <c r="S25" s="477"/>
      <c r="T25" s="477"/>
      <c r="U25" s="315" t="e">
        <f t="shared" si="3"/>
        <v>#DIV/0!</v>
      </c>
      <c r="V25" s="172"/>
      <c r="W25" s="173"/>
      <c r="X25" s="901"/>
      <c r="Y25" s="902"/>
      <c r="Z25" s="314"/>
      <c r="AA25" s="314"/>
      <c r="AB25" s="314"/>
      <c r="AC25" s="315" t="e">
        <f t="shared" si="4"/>
        <v>#DIV/0!</v>
      </c>
      <c r="AD25" s="314"/>
      <c r="AE25" s="314"/>
      <c r="AF25" s="314"/>
      <c r="AG25" s="314"/>
      <c r="AH25" s="314"/>
      <c r="AI25" s="316"/>
      <c r="AJ25" s="315" t="e">
        <f t="shared" si="5"/>
        <v>#DIV/0!</v>
      </c>
      <c r="AK25" s="904"/>
      <c r="AL25" s="902"/>
      <c r="AM25" s="314"/>
      <c r="AN25" s="314"/>
      <c r="AO25" s="314"/>
      <c r="AP25" s="315" t="e">
        <f t="shared" si="6"/>
        <v>#DIV/0!</v>
      </c>
      <c r="AQ25" s="314"/>
      <c r="AR25" s="314"/>
      <c r="AS25" s="314"/>
      <c r="AT25" s="314"/>
      <c r="AU25" s="314"/>
      <c r="AV25" s="317"/>
      <c r="AW25" s="311" t="e">
        <f t="shared" si="7"/>
        <v>#DIV/0!</v>
      </c>
      <c r="BD25" s="120"/>
    </row>
    <row r="26" spans="2:56" ht="17.25" thickBot="1" x14ac:dyDescent="0.3">
      <c r="B26" s="176" t="s">
        <v>163</v>
      </c>
      <c r="C26" s="318"/>
      <c r="D26" s="276"/>
      <c r="E26" s="276"/>
      <c r="F26" s="276"/>
      <c r="G26" s="276"/>
      <c r="H26" s="276"/>
      <c r="I26" s="276"/>
      <c r="J26" s="276"/>
      <c r="K26" s="335"/>
      <c r="L26" s="336"/>
      <c r="M26" s="337" t="s">
        <v>380</v>
      </c>
      <c r="N26" s="319">
        <f>Volume!C16</f>
        <v>0</v>
      </c>
      <c r="O26" s="335"/>
      <c r="P26" s="336"/>
      <c r="Q26" s="336"/>
      <c r="R26" s="336"/>
      <c r="S26" s="336"/>
      <c r="T26" s="337" t="s">
        <v>381</v>
      </c>
      <c r="U26" s="319">
        <f>Volume!C17</f>
        <v>0</v>
      </c>
      <c r="V26" s="276"/>
      <c r="W26" s="320"/>
      <c r="X26" s="276"/>
      <c r="Y26" s="276"/>
      <c r="Z26" s="498"/>
      <c r="AA26" s="498"/>
      <c r="AB26" s="337" t="s">
        <v>380</v>
      </c>
      <c r="AC26" s="321">
        <f>IF(X20="Fresh Food",X24,0)</f>
        <v>0</v>
      </c>
      <c r="AD26" s="335"/>
      <c r="AE26" s="336"/>
      <c r="AF26" s="336"/>
      <c r="AG26" s="336"/>
      <c r="AH26" s="336"/>
      <c r="AI26" s="337" t="s">
        <v>394</v>
      </c>
      <c r="AJ26" s="321">
        <f>IF(X20="Freezer",X24,0)</f>
        <v>0</v>
      </c>
      <c r="AK26" s="276"/>
      <c r="AL26" s="276"/>
      <c r="AM26" s="498"/>
      <c r="AN26" s="498"/>
      <c r="AO26" s="337" t="s">
        <v>395</v>
      </c>
      <c r="AP26" s="321">
        <f>IF(AK20="Fresh Food",AK24,0)</f>
        <v>0</v>
      </c>
      <c r="AQ26" s="497"/>
      <c r="AR26" s="498"/>
      <c r="AS26" s="498"/>
      <c r="AT26" s="498"/>
      <c r="AU26" s="498"/>
      <c r="AV26" s="499" t="s">
        <v>394</v>
      </c>
      <c r="AW26" s="322">
        <f>IF(AK20="Freezer",AK24,0)</f>
        <v>0</v>
      </c>
      <c r="BD26" s="120"/>
    </row>
    <row r="27" spans="2:56" x14ac:dyDescent="0.25">
      <c r="B27" s="130"/>
      <c r="C27" s="32"/>
      <c r="D27" s="147"/>
      <c r="E27" s="147"/>
      <c r="F27" s="147"/>
      <c r="G27" s="147"/>
      <c r="H27" s="147"/>
      <c r="I27" s="147"/>
      <c r="J27" s="147"/>
      <c r="K27" s="147"/>
      <c r="L27" s="147"/>
      <c r="M27" s="147"/>
      <c r="N27" s="147"/>
      <c r="O27" s="147"/>
      <c r="P27" s="147"/>
      <c r="Q27" s="147"/>
      <c r="R27" s="147"/>
      <c r="S27" s="147"/>
      <c r="T27" s="147"/>
      <c r="BD27" s="120"/>
    </row>
    <row r="28" spans="2:56" ht="17.25" thickBot="1" x14ac:dyDescent="0.3">
      <c r="B28" s="130"/>
      <c r="C28" s="32"/>
      <c r="D28" s="147"/>
      <c r="E28" s="147"/>
      <c r="F28" s="147"/>
      <c r="G28" s="147"/>
      <c r="H28" s="147"/>
      <c r="I28" s="147"/>
      <c r="J28" s="147"/>
      <c r="K28" s="147"/>
      <c r="L28" s="147"/>
      <c r="M28" s="147"/>
      <c r="N28" s="147"/>
      <c r="O28" s="147"/>
      <c r="P28" s="147"/>
      <c r="Q28" s="147"/>
      <c r="R28" s="147"/>
      <c r="S28" s="147"/>
      <c r="T28" s="147"/>
      <c r="BD28" s="120"/>
    </row>
    <row r="29" spans="2:56" ht="18" thickBot="1" x14ac:dyDescent="0.3">
      <c r="B29" s="56" t="s">
        <v>191</v>
      </c>
      <c r="C29" s="57"/>
      <c r="D29" s="57"/>
      <c r="E29" s="57"/>
      <c r="F29" s="58"/>
      <c r="G29" s="73"/>
      <c r="H29" s="73"/>
      <c r="I29" s="73"/>
      <c r="O29" s="147"/>
      <c r="BD29" s="120"/>
    </row>
    <row r="30" spans="2:56" ht="18.75" thickBot="1" x14ac:dyDescent="0.3">
      <c r="B30" s="795" t="s">
        <v>190</v>
      </c>
      <c r="C30" s="796"/>
      <c r="D30" s="796"/>
      <c r="E30" s="796"/>
      <c r="F30" s="797"/>
      <c r="G30" s="147"/>
      <c r="H30" s="147"/>
      <c r="I30" s="147"/>
      <c r="BD30" s="120"/>
    </row>
    <row r="31" spans="2:56" ht="18" thickTop="1" x14ac:dyDescent="0.25">
      <c r="B31" s="159"/>
      <c r="C31" s="130"/>
      <c r="D31" s="502" t="s">
        <v>32</v>
      </c>
      <c r="E31" s="502" t="s">
        <v>33</v>
      </c>
      <c r="F31" s="503" t="s">
        <v>34</v>
      </c>
      <c r="G31" s="147"/>
      <c r="H31" s="921" t="s">
        <v>192</v>
      </c>
      <c r="I31" s="922"/>
      <c r="J31" s="922"/>
      <c r="K31" s="922"/>
      <c r="L31" s="218"/>
      <c r="BD31" s="120"/>
    </row>
    <row r="32" spans="2:56" ht="17.25" thickBot="1" x14ac:dyDescent="0.3">
      <c r="B32" s="364" t="s">
        <v>15</v>
      </c>
      <c r="C32" s="284" t="s">
        <v>38</v>
      </c>
      <c r="D32" s="362">
        <f>(E20-D20)</f>
        <v>0</v>
      </c>
      <c r="E32" s="308">
        <f>(E22-D22)</f>
        <v>0</v>
      </c>
      <c r="F32" s="311">
        <f>(E24-D24)</f>
        <v>0</v>
      </c>
      <c r="G32" s="147"/>
      <c r="H32" s="147"/>
      <c r="I32" s="147"/>
      <c r="BD32" s="120"/>
    </row>
    <row r="33" spans="2:56" ht="18" thickBot="1" x14ac:dyDescent="0.3">
      <c r="B33" s="364" t="s">
        <v>13</v>
      </c>
      <c r="C33" s="284" t="s">
        <v>31</v>
      </c>
      <c r="D33" s="363">
        <f>G20</f>
        <v>0</v>
      </c>
      <c r="E33" s="306">
        <f>G22</f>
        <v>0</v>
      </c>
      <c r="F33" s="341">
        <f>G24</f>
        <v>0</v>
      </c>
      <c r="G33" s="147"/>
      <c r="H33" s="56" t="s">
        <v>145</v>
      </c>
      <c r="I33" s="57"/>
      <c r="J33" s="57"/>
      <c r="K33" s="57"/>
      <c r="L33" s="57"/>
      <c r="M33" s="57"/>
      <c r="N33" s="57"/>
      <c r="O33" s="57"/>
      <c r="P33" s="58"/>
      <c r="Q33" s="73"/>
      <c r="R33" s="73"/>
      <c r="BD33" s="120"/>
    </row>
    <row r="34" spans="2:56" ht="18" thickBot="1" x14ac:dyDescent="0.3">
      <c r="B34" s="505" t="s">
        <v>17</v>
      </c>
      <c r="C34" s="506" t="s">
        <v>410</v>
      </c>
      <c r="D34" s="384" t="e">
        <f>D33/(D32/60/24)</f>
        <v>#DIV/0!</v>
      </c>
      <c r="E34" s="383" t="e">
        <f>E33/(E32/60/24)</f>
        <v>#DIV/0!</v>
      </c>
      <c r="F34" s="462" t="e">
        <f>F33/(F32/60/24)</f>
        <v>#DIV/0!</v>
      </c>
      <c r="G34" s="147"/>
      <c r="H34" s="135" t="s">
        <v>292</v>
      </c>
      <c r="I34" s="130"/>
      <c r="J34" s="130"/>
      <c r="K34" s="130"/>
      <c r="L34" s="130"/>
      <c r="M34" s="130"/>
      <c r="N34" s="130"/>
      <c r="O34" s="130"/>
      <c r="P34" s="115"/>
      <c r="Q34" s="147"/>
      <c r="R34" s="147"/>
      <c r="BD34" s="120"/>
    </row>
    <row r="35" spans="2:56" ht="18.75" thickBot="1" x14ac:dyDescent="0.3">
      <c r="B35" s="795" t="s">
        <v>189</v>
      </c>
      <c r="C35" s="796"/>
      <c r="D35" s="844"/>
      <c r="E35" s="844"/>
      <c r="F35" s="845"/>
      <c r="G35" s="147"/>
      <c r="H35" s="672"/>
      <c r="I35" s="673"/>
      <c r="J35" s="673"/>
      <c r="K35" s="673"/>
      <c r="L35" s="673"/>
      <c r="M35" s="673"/>
      <c r="N35" s="673"/>
      <c r="O35" s="673"/>
      <c r="P35" s="674"/>
      <c r="Q35" s="326"/>
      <c r="R35" s="326"/>
      <c r="BD35" s="120"/>
    </row>
    <row r="36" spans="2:56" ht="18" thickTop="1" x14ac:dyDescent="0.25">
      <c r="B36" s="891" t="s">
        <v>7</v>
      </c>
      <c r="C36" s="892"/>
      <c r="D36" s="263" t="s">
        <v>32</v>
      </c>
      <c r="E36" s="263" t="s">
        <v>33</v>
      </c>
      <c r="F36" s="268" t="s">
        <v>34</v>
      </c>
      <c r="G36" s="147"/>
      <c r="H36" s="653"/>
      <c r="I36" s="654"/>
      <c r="J36" s="654"/>
      <c r="K36" s="654"/>
      <c r="L36" s="654"/>
      <c r="M36" s="654"/>
      <c r="N36" s="654"/>
      <c r="O36" s="654"/>
      <c r="P36" s="655"/>
      <c r="Q36" s="326"/>
      <c r="R36" s="326"/>
      <c r="BD36" s="120"/>
    </row>
    <row r="37" spans="2:56" x14ac:dyDescent="0.25">
      <c r="B37" s="504" t="s">
        <v>77</v>
      </c>
      <c r="C37" s="365" t="s">
        <v>38</v>
      </c>
      <c r="D37" s="362">
        <f>(E20-D20)</f>
        <v>0</v>
      </c>
      <c r="E37" s="308">
        <f>(E22-D22)</f>
        <v>0</v>
      </c>
      <c r="F37" s="311">
        <f>(E24-D24)</f>
        <v>0</v>
      </c>
      <c r="G37" s="147"/>
      <c r="H37" s="653"/>
      <c r="I37" s="654"/>
      <c r="J37" s="654"/>
      <c r="K37" s="654"/>
      <c r="L37" s="654"/>
      <c r="M37" s="654"/>
      <c r="N37" s="654"/>
      <c r="O37" s="654"/>
      <c r="P37" s="655"/>
      <c r="Q37" s="326"/>
      <c r="R37" s="326"/>
      <c r="BD37" s="120"/>
    </row>
    <row r="38" spans="2:56" x14ac:dyDescent="0.25">
      <c r="B38" s="504" t="s">
        <v>78</v>
      </c>
      <c r="C38" s="365" t="s">
        <v>31</v>
      </c>
      <c r="D38" s="363">
        <f>G20</f>
        <v>0</v>
      </c>
      <c r="E38" s="306">
        <f>G22</f>
        <v>0</v>
      </c>
      <c r="F38" s="341">
        <f>G24</f>
        <v>0</v>
      </c>
      <c r="G38" s="147"/>
      <c r="H38" s="653"/>
      <c r="I38" s="654"/>
      <c r="J38" s="654"/>
      <c r="K38" s="654"/>
      <c r="L38" s="654"/>
      <c r="M38" s="654"/>
      <c r="N38" s="654"/>
      <c r="O38" s="654"/>
      <c r="P38" s="655"/>
      <c r="Q38" s="147"/>
      <c r="R38" s="147"/>
      <c r="BD38" s="120"/>
    </row>
    <row r="39" spans="2:56" ht="15" customHeight="1" thickBot="1" x14ac:dyDescent="0.3">
      <c r="B39" s="504"/>
      <c r="C39" s="365" t="s">
        <v>85</v>
      </c>
      <c r="D39" s="363" t="e">
        <f>D38/(D37/60/24)</f>
        <v>#DIV/0!</v>
      </c>
      <c r="E39" s="306" t="e">
        <f>E38/(E37/60/24)</f>
        <v>#DIV/0!</v>
      </c>
      <c r="F39" s="341" t="e">
        <f>F38/(F37/60/24)</f>
        <v>#DIV/0!</v>
      </c>
      <c r="G39" s="147"/>
      <c r="H39" s="656"/>
      <c r="I39" s="657"/>
      <c r="J39" s="657"/>
      <c r="K39" s="657"/>
      <c r="L39" s="657"/>
      <c r="M39" s="657"/>
      <c r="N39" s="657"/>
      <c r="O39" s="657"/>
      <c r="P39" s="658"/>
      <c r="Q39" s="359"/>
      <c r="R39" s="359"/>
      <c r="BD39" s="120"/>
    </row>
    <row r="40" spans="2:56" ht="24.75" customHeight="1" thickBot="1" x14ac:dyDescent="0.3">
      <c r="B40" s="905" t="s">
        <v>76</v>
      </c>
      <c r="C40" s="906"/>
      <c r="D40" s="130"/>
      <c r="E40" s="130"/>
      <c r="F40" s="115"/>
      <c r="G40" s="147"/>
      <c r="Q40" s="359"/>
      <c r="R40" s="359"/>
      <c r="BD40" s="120"/>
    </row>
    <row r="41" spans="2:56" ht="35.25" customHeight="1" thickBot="1" x14ac:dyDescent="0.3">
      <c r="B41" s="168" t="s">
        <v>80</v>
      </c>
      <c r="C41" s="365" t="s">
        <v>82</v>
      </c>
      <c r="D41" s="361"/>
      <c r="E41" s="786" t="s">
        <v>161</v>
      </c>
      <c r="F41" s="787"/>
      <c r="G41" s="461"/>
      <c r="H41" s="848" t="s">
        <v>178</v>
      </c>
      <c r="I41" s="849"/>
      <c r="J41" s="849"/>
      <c r="K41" s="849"/>
      <c r="L41" s="849"/>
      <c r="M41" s="849"/>
      <c r="N41" s="849"/>
      <c r="O41" s="849"/>
      <c r="P41" s="850"/>
      <c r="Q41" s="360"/>
      <c r="R41" s="360"/>
      <c r="BD41" s="120"/>
    </row>
    <row r="42" spans="2:56" ht="34.5" customHeight="1" thickBot="1" x14ac:dyDescent="0.3">
      <c r="B42" s="168" t="s">
        <v>81</v>
      </c>
      <c r="C42" s="365" t="s">
        <v>83</v>
      </c>
      <c r="D42" s="361"/>
      <c r="E42" s="786" t="s">
        <v>161</v>
      </c>
      <c r="F42" s="787"/>
      <c r="G42" s="147"/>
      <c r="H42" s="851" t="s">
        <v>266</v>
      </c>
      <c r="I42" s="852"/>
      <c r="J42" s="852"/>
      <c r="K42" s="852"/>
      <c r="L42" s="852"/>
      <c r="M42" s="852"/>
      <c r="N42" s="852"/>
      <c r="O42" s="852"/>
      <c r="P42" s="853"/>
      <c r="Q42" s="360"/>
      <c r="R42" s="360"/>
      <c r="BD42" s="120"/>
    </row>
    <row r="43" spans="2:56" ht="33" x14ac:dyDescent="0.25">
      <c r="B43" s="168" t="s">
        <v>37</v>
      </c>
      <c r="C43" s="367" t="s">
        <v>84</v>
      </c>
      <c r="D43" s="312"/>
      <c r="E43" s="491"/>
      <c r="F43" s="500"/>
      <c r="G43" s="147"/>
      <c r="H43" s="800"/>
      <c r="I43" s="801"/>
      <c r="J43" s="801"/>
      <c r="K43" s="801"/>
      <c r="L43" s="801"/>
      <c r="M43" s="801"/>
      <c r="N43" s="801"/>
      <c r="O43" s="801"/>
      <c r="P43" s="802"/>
      <c r="Q43" s="522"/>
      <c r="R43" s="523"/>
      <c r="BD43" s="120"/>
    </row>
    <row r="44" spans="2:56" ht="17.25" x14ac:dyDescent="0.25">
      <c r="B44" s="135"/>
      <c r="C44" s="130"/>
      <c r="D44" s="369" t="s">
        <v>32</v>
      </c>
      <c r="E44" s="370" t="s">
        <v>33</v>
      </c>
      <c r="F44" s="465" t="s">
        <v>34</v>
      </c>
      <c r="G44" s="147"/>
      <c r="H44" s="803"/>
      <c r="I44" s="804"/>
      <c r="J44" s="804"/>
      <c r="K44" s="804"/>
      <c r="L44" s="804"/>
      <c r="M44" s="804"/>
      <c r="N44" s="804"/>
      <c r="O44" s="804"/>
      <c r="P44" s="805"/>
      <c r="Q44" s="522"/>
      <c r="R44" s="523"/>
      <c r="BD44" s="120"/>
    </row>
    <row r="45" spans="2:56" x14ac:dyDescent="0.25">
      <c r="B45" s="168" t="s">
        <v>55</v>
      </c>
      <c r="C45" s="368" t="s">
        <v>38</v>
      </c>
      <c r="D45" s="237">
        <f>(E21-D21)</f>
        <v>0</v>
      </c>
      <c r="E45" s="224">
        <f>(E23-D23)</f>
        <v>0</v>
      </c>
      <c r="F45" s="269">
        <f>(E25-D25)</f>
        <v>0</v>
      </c>
      <c r="G45" s="147"/>
      <c r="H45" s="803"/>
      <c r="I45" s="804"/>
      <c r="J45" s="804"/>
      <c r="K45" s="804"/>
      <c r="L45" s="804"/>
      <c r="M45" s="804"/>
      <c r="N45" s="804"/>
      <c r="O45" s="804"/>
      <c r="P45" s="805"/>
      <c r="Q45" s="522"/>
      <c r="R45" s="523"/>
      <c r="BD45" s="120"/>
    </row>
    <row r="46" spans="2:56" x14ac:dyDescent="0.25">
      <c r="B46" s="168" t="s">
        <v>54</v>
      </c>
      <c r="C46" s="365" t="s">
        <v>31</v>
      </c>
      <c r="D46" s="363">
        <f>G21</f>
        <v>0</v>
      </c>
      <c r="E46" s="306">
        <f>G23</f>
        <v>0</v>
      </c>
      <c r="F46" s="341">
        <f>G25</f>
        <v>0</v>
      </c>
      <c r="G46" s="147"/>
      <c r="H46" s="803"/>
      <c r="I46" s="804"/>
      <c r="J46" s="804"/>
      <c r="K46" s="804"/>
      <c r="L46" s="804"/>
      <c r="M46" s="804"/>
      <c r="N46" s="804"/>
      <c r="O46" s="804"/>
      <c r="P46" s="805"/>
      <c r="R46" s="147"/>
      <c r="BD46" s="120"/>
    </row>
    <row r="47" spans="2:56" x14ac:dyDescent="0.25">
      <c r="B47" s="168"/>
      <c r="C47" s="365" t="s">
        <v>85</v>
      </c>
      <c r="D47" s="363" t="e">
        <f>(D46-(D38*D45/D37))*12/$D$43</f>
        <v>#DIV/0!</v>
      </c>
      <c r="E47" s="306" t="e">
        <f>(E46-(E38*E45/E37))*12/$D$43</f>
        <v>#DIV/0!</v>
      </c>
      <c r="F47" s="341" t="e">
        <f>(F46-(F38*F45/F37))*12/$D$43</f>
        <v>#DIV/0!</v>
      </c>
      <c r="G47" s="147"/>
      <c r="H47" s="803"/>
      <c r="I47" s="804"/>
      <c r="J47" s="804"/>
      <c r="K47" s="804"/>
      <c r="L47" s="804"/>
      <c r="M47" s="804"/>
      <c r="N47" s="804"/>
      <c r="O47" s="804"/>
      <c r="P47" s="805"/>
      <c r="R47" s="147"/>
      <c r="BD47" s="120"/>
    </row>
    <row r="48" spans="2:56" ht="17.25" thickBot="1" x14ac:dyDescent="0.3">
      <c r="B48" s="135"/>
      <c r="C48" s="130"/>
      <c r="D48" s="175"/>
      <c r="E48" s="175"/>
      <c r="F48" s="53"/>
      <c r="G48" s="147"/>
      <c r="H48" s="806"/>
      <c r="I48" s="807"/>
      <c r="J48" s="807"/>
      <c r="K48" s="807"/>
      <c r="L48" s="807"/>
      <c r="M48" s="807"/>
      <c r="N48" s="807"/>
      <c r="O48" s="807"/>
      <c r="P48" s="808"/>
      <c r="BD48" s="120"/>
    </row>
    <row r="49" spans="2:56" ht="17.25" x14ac:dyDescent="0.25">
      <c r="B49" s="507" t="s">
        <v>384</v>
      </c>
      <c r="C49" s="366" t="s">
        <v>385</v>
      </c>
      <c r="D49" s="363" t="e">
        <f>SUM(D39,D47)</f>
        <v>#DIV/0!</v>
      </c>
      <c r="E49" s="306" t="e">
        <f>SUM(E39,E47)</f>
        <v>#DIV/0!</v>
      </c>
      <c r="F49" s="341" t="e">
        <f>SUM(F39,F47)</f>
        <v>#DIV/0!</v>
      </c>
      <c r="G49" s="147"/>
      <c r="BD49" s="120"/>
    </row>
    <row r="50" spans="2:56" ht="17.25" thickBot="1" x14ac:dyDescent="0.3">
      <c r="B50" s="176" t="s">
        <v>396</v>
      </c>
      <c r="C50" s="508"/>
      <c r="D50" s="492"/>
      <c r="E50" s="492"/>
      <c r="F50" s="501"/>
      <c r="G50" s="461"/>
      <c r="H50" s="147"/>
      <c r="I50" s="147"/>
      <c r="BD50" s="120"/>
    </row>
    <row r="51" spans="2:56" ht="17.25" thickBot="1" x14ac:dyDescent="0.3">
      <c r="E51" s="493"/>
      <c r="F51" s="493"/>
      <c r="G51" s="494"/>
      <c r="BD51" s="120"/>
    </row>
    <row r="52" spans="2:56" ht="18" thickBot="1" x14ac:dyDescent="0.3">
      <c r="B52" s="56" t="s">
        <v>327</v>
      </c>
      <c r="C52" s="57"/>
      <c r="D52" s="57"/>
      <c r="E52" s="57"/>
      <c r="F52" s="57"/>
      <c r="G52" s="58"/>
      <c r="H52" s="73"/>
      <c r="I52" s="73"/>
      <c r="J52" s="147"/>
      <c r="BD52" s="120"/>
    </row>
    <row r="53" spans="2:56" ht="17.25" x14ac:dyDescent="0.25">
      <c r="B53" s="907" t="s">
        <v>280</v>
      </c>
      <c r="C53" s="684"/>
      <c r="D53" s="327"/>
      <c r="E53" s="73"/>
      <c r="F53" s="73"/>
      <c r="G53" s="510"/>
      <c r="H53" s="73"/>
      <c r="I53" s="73"/>
      <c r="J53" s="147"/>
      <c r="BD53" s="120"/>
    </row>
    <row r="54" spans="2:56" ht="18" thickBot="1" x14ac:dyDescent="0.3">
      <c r="B54" s="857" t="s">
        <v>158</v>
      </c>
      <c r="C54" s="858"/>
      <c r="D54" s="858"/>
      <c r="E54" s="858"/>
      <c r="F54" s="858"/>
      <c r="G54" s="859"/>
      <c r="H54" s="147"/>
      <c r="I54" s="31" t="s">
        <v>357</v>
      </c>
      <c r="J54" s="147"/>
      <c r="BD54" s="120"/>
    </row>
    <row r="55" spans="2:56" ht="18" thickTop="1" x14ac:dyDescent="0.25">
      <c r="B55" s="495" t="s">
        <v>19</v>
      </c>
      <c r="C55" s="917" t="s">
        <v>157</v>
      </c>
      <c r="D55" s="918"/>
      <c r="E55" s="496" t="e">
        <f>IF(OR('General Info &amp; Test Results'!C33="Long-time Automatic",'General Info &amp; Test Results'!C33="Variable"),E49,E34)</f>
        <v>#DIV/0!</v>
      </c>
      <c r="F55" s="73"/>
      <c r="G55" s="511"/>
      <c r="H55" s="73"/>
      <c r="I55" s="73"/>
      <c r="J55" s="147"/>
      <c r="BD55" s="120"/>
    </row>
    <row r="56" spans="2:56" ht="18" thickBot="1" x14ac:dyDescent="0.3">
      <c r="B56" s="854" t="s">
        <v>159</v>
      </c>
      <c r="C56" s="855"/>
      <c r="D56" s="855"/>
      <c r="E56" s="855"/>
      <c r="F56" s="855"/>
      <c r="G56" s="856"/>
      <c r="H56" s="147"/>
      <c r="I56" s="147"/>
      <c r="J56" s="147"/>
      <c r="V56" s="130"/>
      <c r="W56" s="130"/>
      <c r="BD56" s="120"/>
    </row>
    <row r="57" spans="2:56" ht="48.75" customHeight="1" thickTop="1" x14ac:dyDescent="0.35">
      <c r="B57" s="871" t="s">
        <v>383</v>
      </c>
      <c r="C57" s="872"/>
      <c r="D57" s="872"/>
      <c r="E57" s="908"/>
      <c r="F57" s="869" t="s">
        <v>391</v>
      </c>
      <c r="G57" s="870"/>
      <c r="H57" s="147"/>
      <c r="I57" s="147"/>
      <c r="J57" s="147"/>
      <c r="V57" s="130"/>
      <c r="W57" s="130"/>
      <c r="BD57" s="120"/>
    </row>
    <row r="58" spans="2:56" x14ac:dyDescent="0.25">
      <c r="B58" s="168" t="s">
        <v>79</v>
      </c>
      <c r="C58" s="909" t="s">
        <v>267</v>
      </c>
      <c r="D58" s="910"/>
      <c r="E58" s="388"/>
      <c r="F58" s="130"/>
      <c r="G58" s="115"/>
      <c r="H58" s="147"/>
      <c r="I58" s="147"/>
      <c r="J58" s="147"/>
      <c r="V58" s="130"/>
      <c r="W58" s="130"/>
      <c r="BD58" s="120"/>
    </row>
    <row r="59" spans="2:56" x14ac:dyDescent="0.25">
      <c r="B59" s="168" t="s">
        <v>86</v>
      </c>
      <c r="C59" s="909" t="s">
        <v>268</v>
      </c>
      <c r="D59" s="910"/>
      <c r="E59" s="388"/>
      <c r="F59" s="130"/>
      <c r="G59" s="115"/>
      <c r="H59" s="147"/>
      <c r="I59" s="147"/>
      <c r="J59" s="147"/>
      <c r="V59" s="130"/>
      <c r="W59" s="130"/>
      <c r="BD59" s="120"/>
    </row>
    <row r="60" spans="2:56" ht="15" customHeight="1" x14ac:dyDescent="0.25">
      <c r="B60" s="168" t="s">
        <v>87</v>
      </c>
      <c r="C60" s="909" t="s">
        <v>208</v>
      </c>
      <c r="D60" s="910"/>
      <c r="E60" s="547" t="b">
        <f>IF(D53="Warm Only",N22,IF(D53="Mid and Warm",N20,IF(D53="Mid and Cold",N20,IF(D53="Warm and Cold",N22))))</f>
        <v>0</v>
      </c>
      <c r="F60" s="130"/>
      <c r="G60" s="115"/>
      <c r="H60" s="147"/>
      <c r="I60" s="147"/>
      <c r="J60" s="147"/>
      <c r="BD60" s="120"/>
    </row>
    <row r="61" spans="2:56" x14ac:dyDescent="0.25">
      <c r="B61" s="168" t="s">
        <v>88</v>
      </c>
      <c r="C61" s="909" t="s">
        <v>209</v>
      </c>
      <c r="D61" s="910"/>
      <c r="E61" s="547" t="b">
        <f>IF(D53="Warm Only","",IF(D53="Mid and Warm",N22,IF(D53="Mid and Cold",N24,IF(D53="Warm and Cold",N24))))</f>
        <v>0</v>
      </c>
      <c r="F61" s="130"/>
      <c r="G61" s="115"/>
      <c r="H61" s="147"/>
      <c r="I61" s="147" t="s">
        <v>358</v>
      </c>
      <c r="J61" s="147"/>
      <c r="S61" s="147"/>
      <c r="U61" s="147"/>
      <c r="V61" s="147"/>
      <c r="W61" s="130"/>
      <c r="BD61" s="120"/>
    </row>
    <row r="62" spans="2:56" x14ac:dyDescent="0.25">
      <c r="B62" s="168" t="s">
        <v>89</v>
      </c>
      <c r="C62" s="909" t="s">
        <v>210</v>
      </c>
      <c r="D62" s="910"/>
      <c r="E62" s="308" t="b">
        <f>IF(D53="Warm Only",U22,IF(D53="Mid and Warm",U20,IF(D53="Mid and Cold",U20,IF(D53="Warm and Cold",U22))))</f>
        <v>0</v>
      </c>
      <c r="F62" s="130"/>
      <c r="G62" s="115"/>
      <c r="H62" s="147"/>
      <c r="I62" s="147"/>
      <c r="J62" s="147"/>
      <c r="S62" s="130"/>
      <c r="BD62" s="120"/>
    </row>
    <row r="63" spans="2:56" x14ac:dyDescent="0.25">
      <c r="B63" s="168" t="s">
        <v>90</v>
      </c>
      <c r="C63" s="909" t="s">
        <v>211</v>
      </c>
      <c r="D63" s="910"/>
      <c r="E63" s="308" t="b">
        <f>IF(D53="Warm Only","",IF(D53="Mid and Warm",U22,IF(D53="Mid and Cold",U24,IF(D53="Warm and Cold",U24))))</f>
        <v>0</v>
      </c>
      <c r="F63" s="130"/>
      <c r="G63" s="115"/>
      <c r="H63" s="147"/>
      <c r="I63" s="147"/>
      <c r="J63" s="147"/>
      <c r="S63" s="130"/>
      <c r="T63" s="130"/>
      <c r="U63" s="130"/>
      <c r="V63" s="130"/>
      <c r="W63" s="130"/>
      <c r="BD63" s="120"/>
    </row>
    <row r="64" spans="2:56" ht="36.75" customHeight="1" x14ac:dyDescent="0.25">
      <c r="B64" s="168"/>
      <c r="C64" s="909" t="s">
        <v>277</v>
      </c>
      <c r="D64" s="910"/>
      <c r="E64" s="390"/>
      <c r="F64" s="786" t="s">
        <v>390</v>
      </c>
      <c r="G64" s="787"/>
      <c r="H64" s="147"/>
      <c r="I64" s="147"/>
      <c r="J64" s="147"/>
      <c r="S64" s="130"/>
      <c r="T64" s="130"/>
      <c r="U64" s="130"/>
      <c r="V64" s="130"/>
      <c r="W64" s="130"/>
      <c r="BD64" s="120"/>
    </row>
    <row r="65" spans="2:56" ht="33.75" customHeight="1" x14ac:dyDescent="0.25">
      <c r="B65" s="168" t="s">
        <v>91</v>
      </c>
      <c r="C65" s="909" t="s">
        <v>182</v>
      </c>
      <c r="D65" s="910"/>
      <c r="E65" s="391"/>
      <c r="F65" s="786" t="s">
        <v>389</v>
      </c>
      <c r="G65" s="787"/>
      <c r="H65" s="147"/>
      <c r="I65" s="147"/>
      <c r="J65" s="147"/>
      <c r="S65" s="130"/>
      <c r="T65" s="130"/>
      <c r="U65" s="130"/>
      <c r="V65" s="130"/>
      <c r="W65" s="130"/>
      <c r="BD65" s="120"/>
    </row>
    <row r="66" spans="2:56" x14ac:dyDescent="0.25">
      <c r="B66" s="168" t="s">
        <v>19</v>
      </c>
      <c r="C66" s="909" t="s">
        <v>36</v>
      </c>
      <c r="D66" s="910"/>
      <c r="E66" s="254" t="e">
        <f>E58+(E59-E58)*(E64-E60)/(E61-E60)</f>
        <v>#DIV/0!</v>
      </c>
      <c r="F66" s="130"/>
      <c r="G66" s="115"/>
      <c r="H66" s="147"/>
      <c r="I66" s="147"/>
      <c r="J66" s="147"/>
      <c r="S66" s="130"/>
      <c r="T66" s="130"/>
      <c r="U66" s="130"/>
      <c r="V66" s="130"/>
      <c r="W66" s="130"/>
      <c r="BD66" s="120"/>
    </row>
    <row r="67" spans="2:56" x14ac:dyDescent="0.25">
      <c r="B67" s="168" t="s">
        <v>19</v>
      </c>
      <c r="C67" s="909" t="s">
        <v>35</v>
      </c>
      <c r="D67" s="910"/>
      <c r="E67" s="254" t="e">
        <f>E58+(E59-E58)*(E65-E62)/(E63-E62)</f>
        <v>#DIV/0!</v>
      </c>
      <c r="F67" s="130"/>
      <c r="G67" s="115"/>
      <c r="H67" s="147"/>
      <c r="I67" s="147"/>
      <c r="J67" s="147"/>
      <c r="S67" s="130"/>
      <c r="T67" s="130"/>
      <c r="U67" s="130"/>
      <c r="V67" s="130"/>
      <c r="W67" s="130"/>
      <c r="BD67" s="120"/>
    </row>
    <row r="68" spans="2:56" ht="35.25" thickBot="1" x14ac:dyDescent="0.3">
      <c r="B68" s="170" t="s">
        <v>19</v>
      </c>
      <c r="C68" s="513" t="s">
        <v>157</v>
      </c>
      <c r="D68" s="392" t="e">
        <f>IF('General Info &amp; Test Results'!C25="All-refrigerator ",'Energy Calcs (ASH Switch ON)'!E66,LARGE(E66:E67,1))</f>
        <v>#DIV/0!</v>
      </c>
      <c r="E68" s="378" t="e">
        <f>IF('General Info &amp; Test Results'!C25="All-refrigerator ","FF",IF(E66&gt;E67,"FF","FR"))</f>
        <v>#DIV/0!</v>
      </c>
      <c r="F68" s="911" t="s">
        <v>397</v>
      </c>
      <c r="G68" s="912"/>
      <c r="H68" s="147"/>
      <c r="I68" s="147"/>
      <c r="J68" s="147"/>
      <c r="S68" s="130"/>
      <c r="T68" s="130"/>
      <c r="U68" s="130"/>
      <c r="V68" s="130"/>
      <c r="W68" s="130"/>
      <c r="BD68" s="120"/>
    </row>
    <row r="69" spans="2:56" ht="17.25" thickBot="1" x14ac:dyDescent="0.3">
      <c r="H69" s="147"/>
      <c r="I69" s="147"/>
      <c r="J69" s="147"/>
      <c r="S69" s="130"/>
      <c r="T69" s="130"/>
      <c r="U69" s="147"/>
      <c r="V69" s="130"/>
      <c r="W69" s="130"/>
      <c r="BD69" s="120"/>
    </row>
    <row r="70" spans="2:56" ht="18" thickBot="1" x14ac:dyDescent="0.3">
      <c r="B70" s="56" t="s">
        <v>328</v>
      </c>
      <c r="C70" s="57"/>
      <c r="D70" s="57"/>
      <c r="E70" s="57"/>
      <c r="F70" s="57"/>
      <c r="G70" s="58"/>
      <c r="H70" s="73"/>
      <c r="I70" s="73"/>
      <c r="J70" s="147"/>
      <c r="K70" s="147"/>
      <c r="L70" s="147"/>
      <c r="M70" s="147"/>
      <c r="S70" s="130"/>
      <c r="T70" s="130"/>
      <c r="U70" s="130"/>
      <c r="V70" s="130"/>
      <c r="W70" s="130"/>
      <c r="BD70" s="120"/>
    </row>
    <row r="71" spans="2:56" ht="17.25" x14ac:dyDescent="0.25">
      <c r="B71" s="159" t="s">
        <v>280</v>
      </c>
      <c r="C71" s="73"/>
      <c r="D71" s="514"/>
      <c r="E71" s="73"/>
      <c r="F71" s="73"/>
      <c r="G71" s="74"/>
      <c r="H71" s="73"/>
      <c r="I71" s="73"/>
      <c r="J71" s="147"/>
      <c r="K71" s="147"/>
      <c r="L71" s="147"/>
      <c r="M71" s="147"/>
      <c r="S71" s="130"/>
      <c r="T71" s="130"/>
      <c r="U71" s="130"/>
      <c r="V71" s="130"/>
      <c r="W71" s="130"/>
      <c r="BD71" s="120"/>
    </row>
    <row r="72" spans="2:56" ht="18" thickBot="1" x14ac:dyDescent="0.3">
      <c r="B72" s="862" t="s">
        <v>158</v>
      </c>
      <c r="C72" s="863"/>
      <c r="D72" s="863"/>
      <c r="E72" s="863"/>
      <c r="F72" s="863"/>
      <c r="G72" s="864"/>
      <c r="H72" s="147"/>
      <c r="I72" s="147"/>
      <c r="J72" s="147"/>
      <c r="K72" s="147"/>
      <c r="L72" s="147"/>
      <c r="M72" s="147"/>
      <c r="S72" s="130"/>
      <c r="T72" s="130"/>
      <c r="U72" s="130"/>
      <c r="V72" s="130"/>
      <c r="W72" s="130"/>
      <c r="BD72" s="120"/>
    </row>
    <row r="73" spans="2:56" ht="18" thickTop="1" x14ac:dyDescent="0.25">
      <c r="B73" s="495" t="s">
        <v>19</v>
      </c>
      <c r="C73" s="913" t="s">
        <v>157</v>
      </c>
      <c r="D73" s="914"/>
      <c r="E73" s="496" t="e">
        <f>E55</f>
        <v>#DIV/0!</v>
      </c>
      <c r="F73" s="73"/>
      <c r="G73" s="400"/>
      <c r="H73" s="73"/>
      <c r="I73" s="73"/>
      <c r="J73" s="147"/>
      <c r="K73" s="147"/>
      <c r="L73" s="147"/>
      <c r="M73" s="147"/>
      <c r="BD73" s="120"/>
    </row>
    <row r="74" spans="2:56" ht="18" thickBot="1" x14ac:dyDescent="0.3">
      <c r="B74" s="779" t="s">
        <v>159</v>
      </c>
      <c r="C74" s="780"/>
      <c r="D74" s="780"/>
      <c r="E74" s="780"/>
      <c r="F74" s="780"/>
      <c r="G74" s="781"/>
      <c r="H74" s="147"/>
      <c r="I74" s="147"/>
      <c r="J74" s="147"/>
      <c r="K74" s="147"/>
      <c r="L74" s="147"/>
      <c r="M74" s="147"/>
      <c r="BD74" s="120"/>
    </row>
    <row r="75" spans="2:56" ht="40.5" customHeight="1" thickTop="1" x14ac:dyDescent="0.35">
      <c r="B75" s="915" t="s">
        <v>383</v>
      </c>
      <c r="C75" s="916"/>
      <c r="D75" s="916"/>
      <c r="E75" s="873"/>
      <c r="F75" s="869" t="s">
        <v>391</v>
      </c>
      <c r="G75" s="870"/>
      <c r="H75" s="147"/>
      <c r="I75" s="147"/>
      <c r="J75" s="147"/>
      <c r="K75" s="147"/>
      <c r="L75" s="147"/>
      <c r="M75" s="147"/>
      <c r="BD75" s="120"/>
    </row>
    <row r="76" spans="2:56" x14ac:dyDescent="0.25">
      <c r="B76" s="356" t="s">
        <v>79</v>
      </c>
      <c r="C76" s="923" t="s">
        <v>267</v>
      </c>
      <c r="D76" s="924"/>
      <c r="E76" s="240"/>
      <c r="F76" s="130"/>
      <c r="G76" s="53"/>
      <c r="H76" s="147"/>
      <c r="I76" s="147"/>
      <c r="J76" s="147"/>
      <c r="K76" s="147"/>
      <c r="L76" s="147"/>
      <c r="M76" s="147"/>
      <c r="BD76" s="120"/>
    </row>
    <row r="77" spans="2:56" x14ac:dyDescent="0.25">
      <c r="B77" s="168" t="s">
        <v>86</v>
      </c>
      <c r="C77" s="909" t="s">
        <v>268</v>
      </c>
      <c r="D77" s="910"/>
      <c r="E77" s="388"/>
      <c r="F77" s="130"/>
      <c r="G77" s="53"/>
      <c r="H77" s="147"/>
      <c r="I77" s="147"/>
      <c r="J77" s="147"/>
      <c r="K77" s="147"/>
      <c r="L77" s="147"/>
      <c r="M77" s="147"/>
      <c r="BD77" s="120"/>
    </row>
    <row r="78" spans="2:56" x14ac:dyDescent="0.25">
      <c r="B78" s="168" t="s">
        <v>323</v>
      </c>
      <c r="C78" s="909" t="s">
        <v>208</v>
      </c>
      <c r="D78" s="910"/>
      <c r="E78" s="515"/>
      <c r="F78" s="130"/>
      <c r="G78" s="115"/>
      <c r="H78" s="147"/>
      <c r="I78" s="147"/>
      <c r="J78" s="147"/>
      <c r="K78" s="147"/>
      <c r="L78" s="147"/>
      <c r="M78" s="147"/>
      <c r="BD78" s="120"/>
    </row>
    <row r="79" spans="2:56" x14ac:dyDescent="0.25">
      <c r="B79" s="168" t="s">
        <v>324</v>
      </c>
      <c r="C79" s="909" t="s">
        <v>209</v>
      </c>
      <c r="D79" s="910"/>
      <c r="E79" s="515"/>
      <c r="F79" s="130"/>
      <c r="G79" s="115"/>
      <c r="H79" s="147"/>
      <c r="I79" s="147"/>
      <c r="J79" s="147"/>
      <c r="K79" s="147"/>
      <c r="L79" s="147"/>
      <c r="M79" s="147"/>
      <c r="BD79" s="120"/>
    </row>
    <row r="80" spans="2:56" x14ac:dyDescent="0.25">
      <c r="B80" s="168" t="s">
        <v>325</v>
      </c>
      <c r="C80" s="909" t="s">
        <v>210</v>
      </c>
      <c r="D80" s="910"/>
      <c r="E80" s="516"/>
      <c r="F80" s="130"/>
      <c r="G80" s="115"/>
      <c r="H80" s="147"/>
      <c r="I80" s="147"/>
      <c r="J80" s="147"/>
      <c r="K80" s="147"/>
      <c r="L80" s="147"/>
      <c r="M80" s="147"/>
      <c r="BD80" s="120"/>
    </row>
    <row r="81" spans="1:56" x14ac:dyDescent="0.25">
      <c r="B81" s="168" t="s">
        <v>326</v>
      </c>
      <c r="C81" s="909" t="s">
        <v>211</v>
      </c>
      <c r="D81" s="910"/>
      <c r="E81" s="516"/>
      <c r="F81" s="130"/>
      <c r="G81" s="115"/>
      <c r="H81" s="147"/>
      <c r="I81" s="147"/>
      <c r="J81" s="147"/>
      <c r="K81" s="147"/>
      <c r="L81" s="147"/>
      <c r="M81" s="147"/>
      <c r="BD81" s="120"/>
    </row>
    <row r="82" spans="1:56" ht="41.25" customHeight="1" x14ac:dyDescent="0.25">
      <c r="B82" s="168"/>
      <c r="C82" s="909" t="s">
        <v>277</v>
      </c>
      <c r="D82" s="910"/>
      <c r="E82" s="312"/>
      <c r="F82" s="786" t="s">
        <v>390</v>
      </c>
      <c r="G82" s="787"/>
      <c r="H82" s="147"/>
      <c r="I82" s="147"/>
      <c r="J82" s="147"/>
      <c r="K82" s="147"/>
      <c r="L82" s="147"/>
      <c r="M82" s="147"/>
      <c r="BD82" s="120"/>
    </row>
    <row r="83" spans="1:56" ht="36" customHeight="1" x14ac:dyDescent="0.25">
      <c r="B83" s="168" t="s">
        <v>91</v>
      </c>
      <c r="C83" s="909" t="s">
        <v>182</v>
      </c>
      <c r="D83" s="910"/>
      <c r="E83" s="182"/>
      <c r="F83" s="788" t="s">
        <v>389</v>
      </c>
      <c r="G83" s="789"/>
      <c r="H83" s="147"/>
      <c r="I83" s="147"/>
      <c r="J83" s="147"/>
      <c r="K83" s="147"/>
      <c r="L83" s="147"/>
      <c r="M83" s="147"/>
      <c r="BD83" s="120"/>
    </row>
    <row r="84" spans="1:56" x14ac:dyDescent="0.25">
      <c r="B84" s="168" t="s">
        <v>19</v>
      </c>
      <c r="C84" s="909" t="s">
        <v>36</v>
      </c>
      <c r="D84" s="910"/>
      <c r="E84" s="179" t="e">
        <f>E76+(E77-E76)*(E82-E78)/(E79-E78)</f>
        <v>#DIV/0!</v>
      </c>
      <c r="F84" s="130"/>
      <c r="G84" s="115"/>
      <c r="H84" s="147"/>
      <c r="I84" s="147"/>
      <c r="J84" s="147"/>
      <c r="K84" s="147"/>
      <c r="L84" s="147"/>
      <c r="M84" s="147"/>
      <c r="BD84" s="120"/>
    </row>
    <row r="85" spans="1:56" x14ac:dyDescent="0.25">
      <c r="B85" s="168" t="s">
        <v>19</v>
      </c>
      <c r="C85" s="909" t="s">
        <v>35</v>
      </c>
      <c r="D85" s="910"/>
      <c r="E85" s="179" t="e">
        <f>E76+(E77-E76)*(E83-E80)/(E81-E80)</f>
        <v>#DIV/0!</v>
      </c>
      <c r="F85" s="130"/>
      <c r="G85" s="115"/>
      <c r="H85" s="147"/>
      <c r="I85" s="147"/>
      <c r="J85" s="147"/>
      <c r="K85" s="147"/>
      <c r="L85" s="147"/>
      <c r="M85" s="147"/>
      <c r="BD85" s="120"/>
    </row>
    <row r="86" spans="1:56" ht="35.25" thickBot="1" x14ac:dyDescent="0.3">
      <c r="B86" s="207" t="s">
        <v>19</v>
      </c>
      <c r="C86" s="512" t="s">
        <v>157</v>
      </c>
      <c r="D86" s="392" t="e">
        <f>IF('General Info &amp; Test Results'!C25="All-refrigerator ",'Energy Calcs (ASH Switch ON)'!E84,LARGE(E84:E85,1))</f>
        <v>#DIV/0!</v>
      </c>
      <c r="E86" s="281" t="e">
        <f>IF('General Info &amp; Test Results'!C25="All-refrigerator ","FF",IF(E84&gt;E85,"FF","FR"))</f>
        <v>#DIV/0!</v>
      </c>
      <c r="F86" s="221" t="s">
        <v>398</v>
      </c>
      <c r="G86" s="142"/>
      <c r="H86" s="147"/>
      <c r="I86" s="147"/>
      <c r="J86" s="147"/>
      <c r="K86" s="147"/>
      <c r="L86" s="147"/>
      <c r="M86" s="147"/>
      <c r="BD86" s="120"/>
    </row>
    <row r="87" spans="1:56" ht="17.25" thickBot="1" x14ac:dyDescent="0.3">
      <c r="F87" s="130"/>
      <c r="H87" s="147"/>
      <c r="I87" s="147"/>
      <c r="J87" s="147"/>
      <c r="K87" s="147"/>
      <c r="L87" s="147"/>
      <c r="M87" s="147"/>
      <c r="BD87" s="120"/>
    </row>
    <row r="88" spans="1:56" ht="18" thickBot="1" x14ac:dyDescent="0.3">
      <c r="B88" s="56" t="s">
        <v>63</v>
      </c>
      <c r="C88" s="57"/>
      <c r="D88" s="57"/>
      <c r="E88" s="57"/>
      <c r="F88" s="58"/>
      <c r="H88" s="147"/>
      <c r="I88" s="147"/>
      <c r="J88" s="147"/>
      <c r="K88" s="147"/>
      <c r="L88" s="147"/>
      <c r="M88" s="147"/>
      <c r="BD88" s="120"/>
    </row>
    <row r="89" spans="1:56" ht="33" x14ac:dyDescent="0.25">
      <c r="B89" s="518" t="s">
        <v>19</v>
      </c>
      <c r="C89" s="474" t="s">
        <v>157</v>
      </c>
      <c r="D89" s="509"/>
      <c r="E89" s="919" t="s">
        <v>344</v>
      </c>
      <c r="F89" s="920"/>
      <c r="G89" s="73"/>
      <c r="H89" s="73"/>
      <c r="I89" s="73"/>
      <c r="J89" s="147"/>
      <c r="BD89" s="120"/>
    </row>
    <row r="90" spans="1:56" ht="18" thickBot="1" x14ac:dyDescent="0.3">
      <c r="B90" s="790" t="s">
        <v>63</v>
      </c>
      <c r="C90" s="791"/>
      <c r="D90" s="517">
        <f>D89*365</f>
        <v>0</v>
      </c>
      <c r="E90" s="141"/>
      <c r="F90" s="117"/>
      <c r="G90" s="147"/>
      <c r="H90" s="147"/>
      <c r="I90" s="147"/>
      <c r="J90" s="147"/>
      <c r="BD90" s="120"/>
    </row>
    <row r="91" spans="1:56" x14ac:dyDescent="0.25">
      <c r="BD91" s="120"/>
    </row>
    <row r="92" spans="1:56" x14ac:dyDescent="0.25">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row>
  </sheetData>
  <sheetProtection password="CAE2" sheet="1" objects="1" scenarios="1" selectLockedCells="1"/>
  <mergeCells count="79">
    <mergeCell ref="C55:D55"/>
    <mergeCell ref="E89:F89"/>
    <mergeCell ref="B90:C90"/>
    <mergeCell ref="H31:K31"/>
    <mergeCell ref="H42:P42"/>
    <mergeCell ref="H35:P39"/>
    <mergeCell ref="H41:P41"/>
    <mergeCell ref="H43:P48"/>
    <mergeCell ref="F82:G82"/>
    <mergeCell ref="F83:G83"/>
    <mergeCell ref="C76:D76"/>
    <mergeCell ref="C77:D77"/>
    <mergeCell ref="C78:D78"/>
    <mergeCell ref="C79:D79"/>
    <mergeCell ref="C80:D80"/>
    <mergeCell ref="C81:D81"/>
    <mergeCell ref="C82:D82"/>
    <mergeCell ref="C83:D83"/>
    <mergeCell ref="C84:D84"/>
    <mergeCell ref="C85:D85"/>
    <mergeCell ref="F68:G68"/>
    <mergeCell ref="B72:G72"/>
    <mergeCell ref="C73:D73"/>
    <mergeCell ref="B74:G74"/>
    <mergeCell ref="B75:E75"/>
    <mergeCell ref="F75:G75"/>
    <mergeCell ref="C66:D66"/>
    <mergeCell ref="C67:D67"/>
    <mergeCell ref="F57:G57"/>
    <mergeCell ref="F64:G64"/>
    <mergeCell ref="F65:G65"/>
    <mergeCell ref="C61:D61"/>
    <mergeCell ref="C62:D62"/>
    <mergeCell ref="C63:D63"/>
    <mergeCell ref="C64:D64"/>
    <mergeCell ref="C65:D65"/>
    <mergeCell ref="B56:G56"/>
    <mergeCell ref="B57:E57"/>
    <mergeCell ref="C58:D58"/>
    <mergeCell ref="C59:D59"/>
    <mergeCell ref="C60:D60"/>
    <mergeCell ref="B40:C40"/>
    <mergeCell ref="E41:F41"/>
    <mergeCell ref="E42:F42"/>
    <mergeCell ref="B53:C53"/>
    <mergeCell ref="B54:G54"/>
    <mergeCell ref="B30:F30"/>
    <mergeCell ref="B35:F35"/>
    <mergeCell ref="B36:C36"/>
    <mergeCell ref="X22:Y23"/>
    <mergeCell ref="AK22:AL23"/>
    <mergeCell ref="X24:Y25"/>
    <mergeCell ref="AK24:AL25"/>
    <mergeCell ref="B2:F2"/>
    <mergeCell ref="X19:Y19"/>
    <mergeCell ref="AK19:AL19"/>
    <mergeCell ref="X20:Y21"/>
    <mergeCell ref="AK20:AL21"/>
    <mergeCell ref="AH17:AJ17"/>
    <mergeCell ref="X18:AJ18"/>
    <mergeCell ref="AK18:AW18"/>
    <mergeCell ref="B13:J13"/>
    <mergeCell ref="AU17:AW17"/>
    <mergeCell ref="D18:F18"/>
    <mergeCell ref="H18:J18"/>
    <mergeCell ref="G18:G19"/>
    <mergeCell ref="K18:W18"/>
    <mergeCell ref="B3:C3"/>
    <mergeCell ref="B4:C4"/>
    <mergeCell ref="D3:F3"/>
    <mergeCell ref="D4:F4"/>
    <mergeCell ref="D5:F5"/>
    <mergeCell ref="D6:F6"/>
    <mergeCell ref="D7:F7"/>
    <mergeCell ref="H4:I4"/>
    <mergeCell ref="B5:C5"/>
    <mergeCell ref="B6:C6"/>
    <mergeCell ref="B7:C7"/>
    <mergeCell ref="B8:C8"/>
  </mergeCells>
  <conditionalFormatting sqref="X17:AJ26">
    <cfRule type="expression" dxfId="5" priority="9" stopIfTrue="1">
      <formula>OR(Aux_Comp_Y_N&lt;1,Aux_Comp_Y_N="Other",ASH="No")</formula>
    </cfRule>
  </conditionalFormatting>
  <conditionalFormatting sqref="AK17:AW26">
    <cfRule type="expression" dxfId="4" priority="8" stopIfTrue="1">
      <formula>OR(Aux_Comp_Y_N&lt;&gt;2,ASH="No")</formula>
    </cfRule>
  </conditionalFormatting>
  <conditionalFormatting sqref="B70:G86">
    <cfRule type="expression" dxfId="3" priority="7" stopIfTrue="1">
      <formula>OR(Aux_Comp_Y_N&lt;1,Aux_Comp_Y_N="Other",ASH="No")</formula>
    </cfRule>
  </conditionalFormatting>
  <conditionalFormatting sqref="B52:G59 B64:G68 B60:D63 F60:G63">
    <cfRule type="expression" dxfId="2" priority="6" stopIfTrue="1">
      <formula>OR(ASH="No",Aux_Comp_Y_N=1,Aux_Comp_Y_N=2)</formula>
    </cfRule>
  </conditionalFormatting>
  <conditionalFormatting sqref="B17:W19 B29:F50 L31 H35:P39 H43:P48 B88:F90 B26:W26 B20:C25 F25:J25 F20:F24 H20:J24 L25:W25 L20:N24 P20:W24">
    <cfRule type="expression" dxfId="1" priority="5" stopIfTrue="1">
      <formula>AND(ASH="No")</formula>
    </cfRule>
  </conditionalFormatting>
  <conditionalFormatting sqref="E60:E63">
    <cfRule type="expression" dxfId="0" priority="1" stopIfTrue="1">
      <formula>OR(ASH="No",Aux_Comp_Y_N=1,Aux_Comp_Y_N=2)</formula>
    </cfRule>
  </conditionalFormatting>
  <dataValidations count="5">
    <dataValidation type="list" showInputMessage="1" showErrorMessage="1" sqref="D89">
      <formula1>E_Cycle_ON</formula1>
    </dataValidation>
    <dataValidation type="list" showInputMessage="1" showErrorMessage="1" sqref="E83 E65">
      <formula1>FRZ_Comp_Temp</formula1>
    </dataValidation>
    <dataValidation type="list" showInputMessage="1" showErrorMessage="1" sqref="E82 E64">
      <formula1>FF_Comp_Temp</formula1>
    </dataValidation>
    <dataValidation type="list" showInputMessage="1" showErrorMessage="1" sqref="D71">
      <formula1>"Warm only, Mid and Warm, Mid and Cold"</formula1>
    </dataValidation>
    <dataValidation type="list" showInputMessage="1" showErrorMessage="1" sqref="D53">
      <formula1>Temp_Set</formula1>
    </dataValidation>
  </dataValidations>
  <hyperlinks>
    <hyperlink ref="H4" location="Instructions!C33" display="Back to Instructions tab"/>
  </hyperlinks>
  <printOptions horizontalCentered="1"/>
  <pageMargins left="0.25" right="0.25" top="0.75" bottom="0.25" header="0.3" footer="0.3"/>
  <pageSetup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Z179"/>
  <sheetViews>
    <sheetView showGridLines="0" zoomScale="80" zoomScaleNormal="80" zoomScaleSheetLayoutView="100" workbookViewId="0">
      <selection activeCell="E4" sqref="E4:F4"/>
    </sheetView>
  </sheetViews>
  <sheetFormatPr defaultRowHeight="16.5" x14ac:dyDescent="0.3"/>
  <cols>
    <col min="1" max="1" width="3.85546875" style="43" customWidth="1"/>
    <col min="2" max="2" width="32.42578125" style="43" customWidth="1"/>
    <col min="3" max="3" width="51.140625" style="43" customWidth="1"/>
    <col min="4" max="7" width="15.140625" style="43" customWidth="1"/>
    <col min="8" max="8" width="14.5703125" style="43" customWidth="1"/>
    <col min="9" max="9" width="3.7109375" style="43" customWidth="1"/>
    <col min="10" max="10" width="14.140625" style="43" customWidth="1"/>
    <col min="11" max="14" width="15.28515625" style="43" customWidth="1"/>
    <col min="15" max="15" width="16.28515625" style="43" customWidth="1"/>
    <col min="16" max="16" width="12.7109375" style="43" customWidth="1"/>
    <col min="17" max="17" width="13.42578125" style="43" customWidth="1"/>
    <col min="18" max="18" width="11.7109375" style="43" customWidth="1"/>
    <col min="19" max="19" width="14.140625" style="43" customWidth="1"/>
    <col min="20" max="20" width="5.140625" style="43" customWidth="1"/>
    <col min="21" max="21" width="3.85546875" style="43" customWidth="1"/>
    <col min="22" max="16384" width="9.140625" style="43"/>
  </cols>
  <sheetData>
    <row r="1" spans="2:26" ht="17.25" thickBot="1" x14ac:dyDescent="0.35">
      <c r="U1" s="44"/>
    </row>
    <row r="2" spans="2:26" ht="18" thickBot="1" x14ac:dyDescent="0.35">
      <c r="B2" s="600" t="str">
        <f>'Version Control'!$B$2</f>
        <v>Title Block</v>
      </c>
      <c r="C2" s="601"/>
      <c r="U2" s="44"/>
    </row>
    <row r="3" spans="2:26" x14ac:dyDescent="0.3">
      <c r="B3" s="447" t="str">
        <f>'Version Control'!$B$3</f>
        <v>Test Report Template Name:</v>
      </c>
      <c r="C3" s="448" t="str">
        <f>'Version Control'!$C$3</f>
        <v>Residential Refrigerator-Freezer  Appendix A1</v>
      </c>
      <c r="U3" s="44"/>
    </row>
    <row r="4" spans="2:26" ht="18" x14ac:dyDescent="0.35">
      <c r="B4" s="445" t="str">
        <f>'Version Control'!$B$4</f>
        <v>Version Number:</v>
      </c>
      <c r="C4" s="577" t="str">
        <f>'Version Control'!$C$4</f>
        <v>v3.0</v>
      </c>
      <c r="E4" s="931" t="s">
        <v>289</v>
      </c>
      <c r="F4" s="931"/>
      <c r="U4" s="44"/>
    </row>
    <row r="5" spans="2:26" x14ac:dyDescent="0.3">
      <c r="B5" s="444" t="str">
        <f>'Version Control'!$B$5</f>
        <v xml:space="preserve">Latest Template Revision: </v>
      </c>
      <c r="C5" s="442">
        <f>'Version Control'!$C$5</f>
        <v>42160</v>
      </c>
      <c r="U5" s="44"/>
    </row>
    <row r="6" spans="2:26" x14ac:dyDescent="0.3">
      <c r="B6" s="444" t="str">
        <f>'Version Control'!$B$6</f>
        <v>Tab Name:</v>
      </c>
      <c r="C6" s="577" t="str">
        <f ca="1">MID(CELL("filename",B1), FIND("]", CELL("filename", B1))+ 1, 255)</f>
        <v>Photos</v>
      </c>
      <c r="U6" s="44"/>
    </row>
    <row r="7" spans="2:26" ht="37.5" customHeight="1" x14ac:dyDescent="0.3">
      <c r="B7" s="578" t="str">
        <f>'Version Control'!$B$7</f>
        <v>File Name:</v>
      </c>
      <c r="C7" s="579" t="str">
        <f ca="1">'Version Control'!$C$7</f>
        <v>Residential Refrigerator-Freezer Appendix A1 - v3.0.xlsx</v>
      </c>
      <c r="U7" s="44"/>
    </row>
    <row r="8" spans="2:26" ht="17.25" thickBot="1" x14ac:dyDescent="0.35">
      <c r="B8" s="446" t="str">
        <f>'Version Control'!$B$8</f>
        <v xml:space="preserve">Test Completion Date: </v>
      </c>
      <c r="C8" s="443" t="str">
        <f>'Version Control'!$C$8</f>
        <v>[MM/DD/YYYY]</v>
      </c>
      <c r="U8" s="44"/>
    </row>
    <row r="9" spans="2:26" x14ac:dyDescent="0.3">
      <c r="U9" s="44"/>
    </row>
    <row r="10" spans="2:26" ht="17.25" thickBot="1" x14ac:dyDescent="0.35">
      <c r="U10" s="44"/>
    </row>
    <row r="11" spans="2:26" ht="18" thickBot="1" x14ac:dyDescent="0.35">
      <c r="B11" s="56" t="s">
        <v>416</v>
      </c>
      <c r="C11" s="57"/>
      <c r="D11" s="57"/>
      <c r="E11" s="57"/>
      <c r="F11" s="57"/>
      <c r="G11" s="57"/>
      <c r="H11" s="58"/>
      <c r="J11" s="56" t="s">
        <v>272</v>
      </c>
      <c r="K11" s="57"/>
      <c r="L11" s="57"/>
      <c r="M11" s="57"/>
      <c r="N11" s="57"/>
      <c r="O11" s="57"/>
      <c r="P11" s="57"/>
      <c r="Q11" s="57"/>
      <c r="R11" s="57"/>
      <c r="S11" s="58"/>
      <c r="U11" s="44"/>
    </row>
    <row r="12" spans="2:26" x14ac:dyDescent="0.3">
      <c r="B12" s="925"/>
      <c r="C12" s="926"/>
      <c r="D12" s="926"/>
      <c r="E12" s="926"/>
      <c r="F12" s="926"/>
      <c r="G12" s="926"/>
      <c r="H12" s="927"/>
      <c r="J12" s="925"/>
      <c r="K12" s="926"/>
      <c r="L12" s="926"/>
      <c r="M12" s="926"/>
      <c r="N12" s="926"/>
      <c r="O12" s="926"/>
      <c r="P12" s="926"/>
      <c r="Q12" s="926"/>
      <c r="R12" s="926"/>
      <c r="S12" s="927"/>
      <c r="U12" s="44"/>
    </row>
    <row r="13" spans="2:26" x14ac:dyDescent="0.3">
      <c r="B13" s="925"/>
      <c r="C13" s="926"/>
      <c r="D13" s="926"/>
      <c r="E13" s="926"/>
      <c r="F13" s="926"/>
      <c r="G13" s="926"/>
      <c r="H13" s="927"/>
      <c r="J13" s="925"/>
      <c r="K13" s="926"/>
      <c r="L13" s="926"/>
      <c r="M13" s="926"/>
      <c r="N13" s="926"/>
      <c r="O13" s="926"/>
      <c r="P13" s="926"/>
      <c r="Q13" s="926"/>
      <c r="R13" s="926"/>
      <c r="S13" s="927"/>
      <c r="U13" s="44"/>
      <c r="V13" s="77"/>
      <c r="W13" s="51"/>
      <c r="X13" s="51"/>
      <c r="Y13" s="51"/>
      <c r="Z13" s="81"/>
    </row>
    <row r="14" spans="2:26" x14ac:dyDescent="0.3">
      <c r="B14" s="925"/>
      <c r="C14" s="926"/>
      <c r="D14" s="926"/>
      <c r="E14" s="926"/>
      <c r="F14" s="926"/>
      <c r="G14" s="926"/>
      <c r="H14" s="927"/>
      <c r="J14" s="925"/>
      <c r="K14" s="926"/>
      <c r="L14" s="926"/>
      <c r="M14" s="926"/>
      <c r="N14" s="926"/>
      <c r="O14" s="926"/>
      <c r="P14" s="926"/>
      <c r="Q14" s="926"/>
      <c r="R14" s="926"/>
      <c r="S14" s="927"/>
      <c r="U14" s="44"/>
    </row>
    <row r="15" spans="2:26" x14ac:dyDescent="0.3">
      <c r="B15" s="925"/>
      <c r="C15" s="926"/>
      <c r="D15" s="926"/>
      <c r="E15" s="926"/>
      <c r="F15" s="926"/>
      <c r="G15" s="926"/>
      <c r="H15" s="927"/>
      <c r="J15" s="925"/>
      <c r="K15" s="926"/>
      <c r="L15" s="926"/>
      <c r="M15" s="926"/>
      <c r="N15" s="926"/>
      <c r="O15" s="926"/>
      <c r="P15" s="926"/>
      <c r="Q15" s="926"/>
      <c r="R15" s="926"/>
      <c r="S15" s="927"/>
      <c r="U15" s="44"/>
    </row>
    <row r="16" spans="2:26" x14ac:dyDescent="0.3">
      <c r="B16" s="925"/>
      <c r="C16" s="926"/>
      <c r="D16" s="926"/>
      <c r="E16" s="926"/>
      <c r="F16" s="926"/>
      <c r="G16" s="926"/>
      <c r="H16" s="927"/>
      <c r="J16" s="925"/>
      <c r="K16" s="926"/>
      <c r="L16" s="926"/>
      <c r="M16" s="926"/>
      <c r="N16" s="926"/>
      <c r="O16" s="926"/>
      <c r="P16" s="926"/>
      <c r="Q16" s="926"/>
      <c r="R16" s="926"/>
      <c r="S16" s="927"/>
      <c r="U16" s="44"/>
    </row>
    <row r="17" spans="2:21" x14ac:dyDescent="0.3">
      <c r="B17" s="925"/>
      <c r="C17" s="926"/>
      <c r="D17" s="926"/>
      <c r="E17" s="926"/>
      <c r="F17" s="926"/>
      <c r="G17" s="926"/>
      <c r="H17" s="927"/>
      <c r="J17" s="925"/>
      <c r="K17" s="926"/>
      <c r="L17" s="926"/>
      <c r="M17" s="926"/>
      <c r="N17" s="926"/>
      <c r="O17" s="926"/>
      <c r="P17" s="926"/>
      <c r="Q17" s="926"/>
      <c r="R17" s="926"/>
      <c r="S17" s="927"/>
      <c r="U17" s="44"/>
    </row>
    <row r="18" spans="2:21" x14ac:dyDescent="0.3">
      <c r="B18" s="925"/>
      <c r="C18" s="926"/>
      <c r="D18" s="926"/>
      <c r="E18" s="926"/>
      <c r="F18" s="926"/>
      <c r="G18" s="926"/>
      <c r="H18" s="927"/>
      <c r="J18" s="925"/>
      <c r="K18" s="926"/>
      <c r="L18" s="926"/>
      <c r="M18" s="926"/>
      <c r="N18" s="926"/>
      <c r="O18" s="926"/>
      <c r="P18" s="926"/>
      <c r="Q18" s="926"/>
      <c r="R18" s="926"/>
      <c r="S18" s="927"/>
      <c r="U18" s="44"/>
    </row>
    <row r="19" spans="2:21" x14ac:dyDescent="0.3">
      <c r="B19" s="925"/>
      <c r="C19" s="926"/>
      <c r="D19" s="926"/>
      <c r="E19" s="926"/>
      <c r="F19" s="926"/>
      <c r="G19" s="926"/>
      <c r="H19" s="927"/>
      <c r="J19" s="925"/>
      <c r="K19" s="926"/>
      <c r="L19" s="926"/>
      <c r="M19" s="926"/>
      <c r="N19" s="926"/>
      <c r="O19" s="926"/>
      <c r="P19" s="926"/>
      <c r="Q19" s="926"/>
      <c r="R19" s="926"/>
      <c r="S19" s="927"/>
      <c r="U19" s="44"/>
    </row>
    <row r="20" spans="2:21" x14ac:dyDescent="0.3">
      <c r="B20" s="925"/>
      <c r="C20" s="926"/>
      <c r="D20" s="926"/>
      <c r="E20" s="926"/>
      <c r="F20" s="926"/>
      <c r="G20" s="926"/>
      <c r="H20" s="927"/>
      <c r="J20" s="925"/>
      <c r="K20" s="926"/>
      <c r="L20" s="926"/>
      <c r="M20" s="926"/>
      <c r="N20" s="926"/>
      <c r="O20" s="926"/>
      <c r="P20" s="926"/>
      <c r="Q20" s="926"/>
      <c r="R20" s="926"/>
      <c r="S20" s="927"/>
      <c r="U20" s="44"/>
    </row>
    <row r="21" spans="2:21" x14ac:dyDescent="0.3">
      <c r="B21" s="925"/>
      <c r="C21" s="926"/>
      <c r="D21" s="926"/>
      <c r="E21" s="926"/>
      <c r="F21" s="926"/>
      <c r="G21" s="926"/>
      <c r="H21" s="927"/>
      <c r="J21" s="925"/>
      <c r="K21" s="926"/>
      <c r="L21" s="926"/>
      <c r="M21" s="926"/>
      <c r="N21" s="926"/>
      <c r="O21" s="926"/>
      <c r="P21" s="926"/>
      <c r="Q21" s="926"/>
      <c r="R21" s="926"/>
      <c r="S21" s="927"/>
      <c r="U21" s="44"/>
    </row>
    <row r="22" spans="2:21" x14ac:dyDescent="0.3">
      <c r="B22" s="925"/>
      <c r="C22" s="926"/>
      <c r="D22" s="926"/>
      <c r="E22" s="926"/>
      <c r="F22" s="926"/>
      <c r="G22" s="926"/>
      <c r="H22" s="927"/>
      <c r="J22" s="925"/>
      <c r="K22" s="926"/>
      <c r="L22" s="926"/>
      <c r="M22" s="926"/>
      <c r="N22" s="926"/>
      <c r="O22" s="926"/>
      <c r="P22" s="926"/>
      <c r="Q22" s="926"/>
      <c r="R22" s="926"/>
      <c r="S22" s="927"/>
      <c r="U22" s="44"/>
    </row>
    <row r="23" spans="2:21" x14ac:dyDescent="0.3">
      <c r="B23" s="925"/>
      <c r="C23" s="926"/>
      <c r="D23" s="926"/>
      <c r="E23" s="926"/>
      <c r="F23" s="926"/>
      <c r="G23" s="926"/>
      <c r="H23" s="927"/>
      <c r="J23" s="925"/>
      <c r="K23" s="926"/>
      <c r="L23" s="926"/>
      <c r="M23" s="926"/>
      <c r="N23" s="926"/>
      <c r="O23" s="926"/>
      <c r="P23" s="926"/>
      <c r="Q23" s="926"/>
      <c r="R23" s="926"/>
      <c r="S23" s="927"/>
      <c r="U23" s="44"/>
    </row>
    <row r="24" spans="2:21" x14ac:dyDescent="0.3">
      <c r="B24" s="925"/>
      <c r="C24" s="926"/>
      <c r="D24" s="926"/>
      <c r="E24" s="926"/>
      <c r="F24" s="926"/>
      <c r="G24" s="926"/>
      <c r="H24" s="927"/>
      <c r="J24" s="925"/>
      <c r="K24" s="926"/>
      <c r="L24" s="926"/>
      <c r="M24" s="926"/>
      <c r="N24" s="926"/>
      <c r="O24" s="926"/>
      <c r="P24" s="926"/>
      <c r="Q24" s="926"/>
      <c r="R24" s="926"/>
      <c r="S24" s="927"/>
      <c r="U24" s="44"/>
    </row>
    <row r="25" spans="2:21" x14ac:dyDescent="0.3">
      <c r="B25" s="925"/>
      <c r="C25" s="926"/>
      <c r="D25" s="926"/>
      <c r="E25" s="926"/>
      <c r="F25" s="926"/>
      <c r="G25" s="926"/>
      <c r="H25" s="927"/>
      <c r="J25" s="925"/>
      <c r="K25" s="926"/>
      <c r="L25" s="926"/>
      <c r="M25" s="926"/>
      <c r="N25" s="926"/>
      <c r="O25" s="926"/>
      <c r="P25" s="926"/>
      <c r="Q25" s="926"/>
      <c r="R25" s="926"/>
      <c r="S25" s="927"/>
      <c r="U25" s="44"/>
    </row>
    <row r="26" spans="2:21" x14ac:dyDescent="0.3">
      <c r="B26" s="925"/>
      <c r="C26" s="926"/>
      <c r="D26" s="926"/>
      <c r="E26" s="926"/>
      <c r="F26" s="926"/>
      <c r="G26" s="926"/>
      <c r="H26" s="927"/>
      <c r="J26" s="925"/>
      <c r="K26" s="926"/>
      <c r="L26" s="926"/>
      <c r="M26" s="926"/>
      <c r="N26" s="926"/>
      <c r="O26" s="926"/>
      <c r="P26" s="926"/>
      <c r="Q26" s="926"/>
      <c r="R26" s="926"/>
      <c r="S26" s="927"/>
      <c r="U26" s="44"/>
    </row>
    <row r="27" spans="2:21" x14ac:dyDescent="0.3">
      <c r="B27" s="925"/>
      <c r="C27" s="926"/>
      <c r="D27" s="926"/>
      <c r="E27" s="926"/>
      <c r="F27" s="926"/>
      <c r="G27" s="926"/>
      <c r="H27" s="927"/>
      <c r="J27" s="925"/>
      <c r="K27" s="926"/>
      <c r="L27" s="926"/>
      <c r="M27" s="926"/>
      <c r="N27" s="926"/>
      <c r="O27" s="926"/>
      <c r="P27" s="926"/>
      <c r="Q27" s="926"/>
      <c r="R27" s="926"/>
      <c r="S27" s="927"/>
      <c r="U27" s="44"/>
    </row>
    <row r="28" spans="2:21" x14ac:dyDescent="0.3">
      <c r="B28" s="925"/>
      <c r="C28" s="926"/>
      <c r="D28" s="926"/>
      <c r="E28" s="926"/>
      <c r="F28" s="926"/>
      <c r="G28" s="926"/>
      <c r="H28" s="927"/>
      <c r="J28" s="925"/>
      <c r="K28" s="926"/>
      <c r="L28" s="926"/>
      <c r="M28" s="926"/>
      <c r="N28" s="926"/>
      <c r="O28" s="926"/>
      <c r="P28" s="926"/>
      <c r="Q28" s="926"/>
      <c r="R28" s="926"/>
      <c r="S28" s="927"/>
      <c r="U28" s="44"/>
    </row>
    <row r="29" spans="2:21" x14ac:dyDescent="0.3">
      <c r="B29" s="925"/>
      <c r="C29" s="926"/>
      <c r="D29" s="926"/>
      <c r="E29" s="926"/>
      <c r="F29" s="926"/>
      <c r="G29" s="926"/>
      <c r="H29" s="927"/>
      <c r="J29" s="925"/>
      <c r="K29" s="926"/>
      <c r="L29" s="926"/>
      <c r="M29" s="926"/>
      <c r="N29" s="926"/>
      <c r="O29" s="926"/>
      <c r="P29" s="926"/>
      <c r="Q29" s="926"/>
      <c r="R29" s="926"/>
      <c r="S29" s="927"/>
      <c r="U29" s="44"/>
    </row>
    <row r="30" spans="2:21" x14ac:dyDescent="0.3">
      <c r="B30" s="925"/>
      <c r="C30" s="926"/>
      <c r="D30" s="926"/>
      <c r="E30" s="926"/>
      <c r="F30" s="926"/>
      <c r="G30" s="926"/>
      <c r="H30" s="927"/>
      <c r="J30" s="925"/>
      <c r="K30" s="926"/>
      <c r="L30" s="926"/>
      <c r="M30" s="926"/>
      <c r="N30" s="926"/>
      <c r="O30" s="926"/>
      <c r="P30" s="926"/>
      <c r="Q30" s="926"/>
      <c r="R30" s="926"/>
      <c r="S30" s="927"/>
      <c r="U30" s="44"/>
    </row>
    <row r="31" spans="2:21" x14ac:dyDescent="0.3">
      <c r="B31" s="925"/>
      <c r="C31" s="926"/>
      <c r="D31" s="926"/>
      <c r="E31" s="926"/>
      <c r="F31" s="926"/>
      <c r="G31" s="926"/>
      <c r="H31" s="927"/>
      <c r="J31" s="925"/>
      <c r="K31" s="926"/>
      <c r="L31" s="926"/>
      <c r="M31" s="926"/>
      <c r="N31" s="926"/>
      <c r="O31" s="926"/>
      <c r="P31" s="926"/>
      <c r="Q31" s="926"/>
      <c r="R31" s="926"/>
      <c r="S31" s="927"/>
      <c r="U31" s="44"/>
    </row>
    <row r="32" spans="2:21" x14ac:dyDescent="0.3">
      <c r="B32" s="925"/>
      <c r="C32" s="926"/>
      <c r="D32" s="926"/>
      <c r="E32" s="926"/>
      <c r="F32" s="926"/>
      <c r="G32" s="926"/>
      <c r="H32" s="927"/>
      <c r="J32" s="925"/>
      <c r="K32" s="926"/>
      <c r="L32" s="926"/>
      <c r="M32" s="926"/>
      <c r="N32" s="926"/>
      <c r="O32" s="926"/>
      <c r="P32" s="926"/>
      <c r="Q32" s="926"/>
      <c r="R32" s="926"/>
      <c r="S32" s="927"/>
      <c r="U32" s="44"/>
    </row>
    <row r="33" spans="2:21" x14ac:dyDescent="0.3">
      <c r="B33" s="925"/>
      <c r="C33" s="926"/>
      <c r="D33" s="926"/>
      <c r="E33" s="926"/>
      <c r="F33" s="926"/>
      <c r="G33" s="926"/>
      <c r="H33" s="927"/>
      <c r="J33" s="925"/>
      <c r="K33" s="926"/>
      <c r="L33" s="926"/>
      <c r="M33" s="926"/>
      <c r="N33" s="926"/>
      <c r="O33" s="926"/>
      <c r="P33" s="926"/>
      <c r="Q33" s="926"/>
      <c r="R33" s="926"/>
      <c r="S33" s="927"/>
      <c r="U33" s="44"/>
    </row>
    <row r="34" spans="2:21" x14ac:dyDescent="0.3">
      <c r="B34" s="925"/>
      <c r="C34" s="926"/>
      <c r="D34" s="926"/>
      <c r="E34" s="926"/>
      <c r="F34" s="926"/>
      <c r="G34" s="926"/>
      <c r="H34" s="927"/>
      <c r="J34" s="925"/>
      <c r="K34" s="926"/>
      <c r="L34" s="926"/>
      <c r="M34" s="926"/>
      <c r="N34" s="926"/>
      <c r="O34" s="926"/>
      <c r="P34" s="926"/>
      <c r="Q34" s="926"/>
      <c r="R34" s="926"/>
      <c r="S34" s="927"/>
      <c r="U34" s="44"/>
    </row>
    <row r="35" spans="2:21" x14ac:dyDescent="0.3">
      <c r="B35" s="925"/>
      <c r="C35" s="926"/>
      <c r="D35" s="926"/>
      <c r="E35" s="926"/>
      <c r="F35" s="926"/>
      <c r="G35" s="926"/>
      <c r="H35" s="927"/>
      <c r="J35" s="925"/>
      <c r="K35" s="926"/>
      <c r="L35" s="926"/>
      <c r="M35" s="926"/>
      <c r="N35" s="926"/>
      <c r="O35" s="926"/>
      <c r="P35" s="926"/>
      <c r="Q35" s="926"/>
      <c r="R35" s="926"/>
      <c r="S35" s="927"/>
      <c r="U35" s="44"/>
    </row>
    <row r="36" spans="2:21" x14ac:dyDescent="0.3">
      <c r="B36" s="925"/>
      <c r="C36" s="926"/>
      <c r="D36" s="926"/>
      <c r="E36" s="926"/>
      <c r="F36" s="926"/>
      <c r="G36" s="926"/>
      <c r="H36" s="927"/>
      <c r="J36" s="925"/>
      <c r="K36" s="926"/>
      <c r="L36" s="926"/>
      <c r="M36" s="926"/>
      <c r="N36" s="926"/>
      <c r="O36" s="926"/>
      <c r="P36" s="926"/>
      <c r="Q36" s="926"/>
      <c r="R36" s="926"/>
      <c r="S36" s="927"/>
      <c r="U36" s="44"/>
    </row>
    <row r="37" spans="2:21" ht="17.25" thickBot="1" x14ac:dyDescent="0.35">
      <c r="B37" s="928"/>
      <c r="C37" s="929"/>
      <c r="D37" s="929"/>
      <c r="E37" s="929"/>
      <c r="F37" s="929"/>
      <c r="G37" s="929"/>
      <c r="H37" s="930"/>
      <c r="J37" s="928"/>
      <c r="K37" s="929"/>
      <c r="L37" s="929"/>
      <c r="M37" s="929"/>
      <c r="N37" s="929"/>
      <c r="O37" s="929"/>
      <c r="P37" s="929"/>
      <c r="Q37" s="929"/>
      <c r="R37" s="929"/>
      <c r="S37" s="930"/>
      <c r="U37" s="44"/>
    </row>
    <row r="38" spans="2:21" ht="17.25" thickBot="1" x14ac:dyDescent="0.35">
      <c r="U38" s="44"/>
    </row>
    <row r="39" spans="2:21" ht="18" thickBot="1" x14ac:dyDescent="0.35">
      <c r="B39" s="56" t="s">
        <v>271</v>
      </c>
      <c r="C39" s="57"/>
      <c r="D39" s="57"/>
      <c r="E39" s="57"/>
      <c r="F39" s="57"/>
      <c r="G39" s="57"/>
      <c r="H39" s="57"/>
      <c r="I39" s="57"/>
      <c r="J39" s="57"/>
      <c r="K39" s="57"/>
      <c r="L39" s="57"/>
      <c r="M39" s="57"/>
      <c r="N39" s="57"/>
      <c r="O39" s="57"/>
      <c r="P39" s="57"/>
      <c r="Q39" s="57"/>
      <c r="R39" s="57"/>
      <c r="S39" s="58"/>
      <c r="U39" s="44"/>
    </row>
    <row r="40" spans="2:21" x14ac:dyDescent="0.3">
      <c r="B40" s="925"/>
      <c r="C40" s="926"/>
      <c r="D40" s="926"/>
      <c r="E40" s="926"/>
      <c r="F40" s="926"/>
      <c r="G40" s="926"/>
      <c r="H40" s="926"/>
      <c r="I40" s="926"/>
      <c r="J40" s="926"/>
      <c r="K40" s="926"/>
      <c r="L40" s="926"/>
      <c r="M40" s="926"/>
      <c r="N40" s="926"/>
      <c r="O40" s="926"/>
      <c r="P40" s="926"/>
      <c r="Q40" s="926"/>
      <c r="R40" s="926"/>
      <c r="S40" s="927"/>
      <c r="U40" s="44"/>
    </row>
    <row r="41" spans="2:21" x14ac:dyDescent="0.3">
      <c r="B41" s="925"/>
      <c r="C41" s="926"/>
      <c r="D41" s="926"/>
      <c r="E41" s="926"/>
      <c r="F41" s="926"/>
      <c r="G41" s="926"/>
      <c r="H41" s="926"/>
      <c r="I41" s="926"/>
      <c r="J41" s="926"/>
      <c r="K41" s="926"/>
      <c r="L41" s="926"/>
      <c r="M41" s="926"/>
      <c r="N41" s="926"/>
      <c r="O41" s="926"/>
      <c r="P41" s="926"/>
      <c r="Q41" s="926"/>
      <c r="R41" s="926"/>
      <c r="S41" s="927"/>
      <c r="U41" s="44"/>
    </row>
    <row r="42" spans="2:21" x14ac:dyDescent="0.3">
      <c r="B42" s="925"/>
      <c r="C42" s="926"/>
      <c r="D42" s="926"/>
      <c r="E42" s="926"/>
      <c r="F42" s="926"/>
      <c r="G42" s="926"/>
      <c r="H42" s="926"/>
      <c r="I42" s="926"/>
      <c r="J42" s="926"/>
      <c r="K42" s="926"/>
      <c r="L42" s="926"/>
      <c r="M42" s="926"/>
      <c r="N42" s="926"/>
      <c r="O42" s="926"/>
      <c r="P42" s="926"/>
      <c r="Q42" s="926"/>
      <c r="R42" s="926"/>
      <c r="S42" s="927"/>
      <c r="U42" s="44"/>
    </row>
    <row r="43" spans="2:21" x14ac:dyDescent="0.3">
      <c r="B43" s="925"/>
      <c r="C43" s="926"/>
      <c r="D43" s="926"/>
      <c r="E43" s="926"/>
      <c r="F43" s="926"/>
      <c r="G43" s="926"/>
      <c r="H43" s="926"/>
      <c r="I43" s="926"/>
      <c r="J43" s="926"/>
      <c r="K43" s="926"/>
      <c r="L43" s="926"/>
      <c r="M43" s="926"/>
      <c r="N43" s="926"/>
      <c r="O43" s="926"/>
      <c r="P43" s="926"/>
      <c r="Q43" s="926"/>
      <c r="R43" s="926"/>
      <c r="S43" s="927"/>
      <c r="U43" s="44"/>
    </row>
    <row r="44" spans="2:21" x14ac:dyDescent="0.3">
      <c r="B44" s="925"/>
      <c r="C44" s="926"/>
      <c r="D44" s="926"/>
      <c r="E44" s="926"/>
      <c r="F44" s="926"/>
      <c r="G44" s="926"/>
      <c r="H44" s="926"/>
      <c r="I44" s="926"/>
      <c r="J44" s="926"/>
      <c r="K44" s="926"/>
      <c r="L44" s="926"/>
      <c r="M44" s="926"/>
      <c r="N44" s="926"/>
      <c r="O44" s="926"/>
      <c r="P44" s="926"/>
      <c r="Q44" s="926"/>
      <c r="R44" s="926"/>
      <c r="S44" s="927"/>
      <c r="U44" s="44"/>
    </row>
    <row r="45" spans="2:21" x14ac:dyDescent="0.3">
      <c r="B45" s="925"/>
      <c r="C45" s="926"/>
      <c r="D45" s="926"/>
      <c r="E45" s="926"/>
      <c r="F45" s="926"/>
      <c r="G45" s="926"/>
      <c r="H45" s="926"/>
      <c r="I45" s="926"/>
      <c r="J45" s="926"/>
      <c r="K45" s="926"/>
      <c r="L45" s="926"/>
      <c r="M45" s="926"/>
      <c r="N45" s="926"/>
      <c r="O45" s="926"/>
      <c r="P45" s="926"/>
      <c r="Q45" s="926"/>
      <c r="R45" s="926"/>
      <c r="S45" s="927"/>
      <c r="U45" s="44"/>
    </row>
    <row r="46" spans="2:21" x14ac:dyDescent="0.3">
      <c r="B46" s="925"/>
      <c r="C46" s="926"/>
      <c r="D46" s="926"/>
      <c r="E46" s="926"/>
      <c r="F46" s="926"/>
      <c r="G46" s="926"/>
      <c r="H46" s="926"/>
      <c r="I46" s="926"/>
      <c r="J46" s="926"/>
      <c r="K46" s="926"/>
      <c r="L46" s="926"/>
      <c r="M46" s="926"/>
      <c r="N46" s="926"/>
      <c r="O46" s="926"/>
      <c r="P46" s="926"/>
      <c r="Q46" s="926"/>
      <c r="R46" s="926"/>
      <c r="S46" s="927"/>
      <c r="U46" s="44"/>
    </row>
    <row r="47" spans="2:21" x14ac:dyDescent="0.3">
      <c r="B47" s="925"/>
      <c r="C47" s="926"/>
      <c r="D47" s="926"/>
      <c r="E47" s="926"/>
      <c r="F47" s="926"/>
      <c r="G47" s="926"/>
      <c r="H47" s="926"/>
      <c r="I47" s="926"/>
      <c r="J47" s="926"/>
      <c r="K47" s="926"/>
      <c r="L47" s="926"/>
      <c r="M47" s="926"/>
      <c r="N47" s="926"/>
      <c r="O47" s="926"/>
      <c r="P47" s="926"/>
      <c r="Q47" s="926"/>
      <c r="R47" s="926"/>
      <c r="S47" s="927"/>
      <c r="U47" s="44"/>
    </row>
    <row r="48" spans="2:21" x14ac:dyDescent="0.3">
      <c r="B48" s="925"/>
      <c r="C48" s="926"/>
      <c r="D48" s="926"/>
      <c r="E48" s="926"/>
      <c r="F48" s="926"/>
      <c r="G48" s="926"/>
      <c r="H48" s="926"/>
      <c r="I48" s="926"/>
      <c r="J48" s="926"/>
      <c r="K48" s="926"/>
      <c r="L48" s="926"/>
      <c r="M48" s="926"/>
      <c r="N48" s="926"/>
      <c r="O48" s="926"/>
      <c r="P48" s="926"/>
      <c r="Q48" s="926"/>
      <c r="R48" s="926"/>
      <c r="S48" s="927"/>
      <c r="U48" s="44"/>
    </row>
    <row r="49" spans="2:21" x14ac:dyDescent="0.3">
      <c r="B49" s="925"/>
      <c r="C49" s="926"/>
      <c r="D49" s="926"/>
      <c r="E49" s="926"/>
      <c r="F49" s="926"/>
      <c r="G49" s="926"/>
      <c r="H49" s="926"/>
      <c r="I49" s="926"/>
      <c r="J49" s="926"/>
      <c r="K49" s="926"/>
      <c r="L49" s="926"/>
      <c r="M49" s="926"/>
      <c r="N49" s="926"/>
      <c r="O49" s="926"/>
      <c r="P49" s="926"/>
      <c r="Q49" s="926"/>
      <c r="R49" s="926"/>
      <c r="S49" s="927"/>
      <c r="U49" s="44"/>
    </row>
    <row r="50" spans="2:21" x14ac:dyDescent="0.3">
      <c r="B50" s="925"/>
      <c r="C50" s="926"/>
      <c r="D50" s="926"/>
      <c r="E50" s="926"/>
      <c r="F50" s="926"/>
      <c r="G50" s="926"/>
      <c r="H50" s="926"/>
      <c r="I50" s="926"/>
      <c r="J50" s="926"/>
      <c r="K50" s="926"/>
      <c r="L50" s="926"/>
      <c r="M50" s="926"/>
      <c r="N50" s="926"/>
      <c r="O50" s="926"/>
      <c r="P50" s="926"/>
      <c r="Q50" s="926"/>
      <c r="R50" s="926"/>
      <c r="S50" s="927"/>
      <c r="U50" s="44"/>
    </row>
    <row r="51" spans="2:21" x14ac:dyDescent="0.3">
      <c r="B51" s="925"/>
      <c r="C51" s="926"/>
      <c r="D51" s="926"/>
      <c r="E51" s="926"/>
      <c r="F51" s="926"/>
      <c r="G51" s="926"/>
      <c r="H51" s="926"/>
      <c r="I51" s="926"/>
      <c r="J51" s="926"/>
      <c r="K51" s="926"/>
      <c r="L51" s="926"/>
      <c r="M51" s="926"/>
      <c r="N51" s="926"/>
      <c r="O51" s="926"/>
      <c r="P51" s="926"/>
      <c r="Q51" s="926"/>
      <c r="R51" s="926"/>
      <c r="S51" s="927"/>
      <c r="U51" s="44"/>
    </row>
    <row r="52" spans="2:21" x14ac:dyDescent="0.3">
      <c r="B52" s="925"/>
      <c r="C52" s="926"/>
      <c r="D52" s="926"/>
      <c r="E52" s="926"/>
      <c r="F52" s="926"/>
      <c r="G52" s="926"/>
      <c r="H52" s="926"/>
      <c r="I52" s="926"/>
      <c r="J52" s="926"/>
      <c r="K52" s="926"/>
      <c r="L52" s="926"/>
      <c r="M52" s="926"/>
      <c r="N52" s="926"/>
      <c r="O52" s="926"/>
      <c r="P52" s="926"/>
      <c r="Q52" s="926"/>
      <c r="R52" s="926"/>
      <c r="S52" s="927"/>
      <c r="U52" s="44"/>
    </row>
    <row r="53" spans="2:21" x14ac:dyDescent="0.3">
      <c r="B53" s="925"/>
      <c r="C53" s="926"/>
      <c r="D53" s="926"/>
      <c r="E53" s="926"/>
      <c r="F53" s="926"/>
      <c r="G53" s="926"/>
      <c r="H53" s="926"/>
      <c r="I53" s="926"/>
      <c r="J53" s="926"/>
      <c r="K53" s="926"/>
      <c r="L53" s="926"/>
      <c r="M53" s="926"/>
      <c r="N53" s="926"/>
      <c r="O53" s="926"/>
      <c r="P53" s="926"/>
      <c r="Q53" s="926"/>
      <c r="R53" s="926"/>
      <c r="S53" s="927"/>
      <c r="U53" s="44"/>
    </row>
    <row r="54" spans="2:21" x14ac:dyDescent="0.3">
      <c r="B54" s="925"/>
      <c r="C54" s="926"/>
      <c r="D54" s="926"/>
      <c r="E54" s="926"/>
      <c r="F54" s="926"/>
      <c r="G54" s="926"/>
      <c r="H54" s="926"/>
      <c r="I54" s="926"/>
      <c r="J54" s="926"/>
      <c r="K54" s="926"/>
      <c r="L54" s="926"/>
      <c r="M54" s="926"/>
      <c r="N54" s="926"/>
      <c r="O54" s="926"/>
      <c r="P54" s="926"/>
      <c r="Q54" s="926"/>
      <c r="R54" s="926"/>
      <c r="S54" s="927"/>
      <c r="U54" s="44"/>
    </row>
    <row r="55" spans="2:21" x14ac:dyDescent="0.3">
      <c r="B55" s="925"/>
      <c r="C55" s="926"/>
      <c r="D55" s="926"/>
      <c r="E55" s="926"/>
      <c r="F55" s="926"/>
      <c r="G55" s="926"/>
      <c r="H55" s="926"/>
      <c r="I55" s="926"/>
      <c r="J55" s="926"/>
      <c r="K55" s="926"/>
      <c r="L55" s="926"/>
      <c r="M55" s="926"/>
      <c r="N55" s="926"/>
      <c r="O55" s="926"/>
      <c r="P55" s="926"/>
      <c r="Q55" s="926"/>
      <c r="R55" s="926"/>
      <c r="S55" s="927"/>
      <c r="U55" s="44"/>
    </row>
    <row r="56" spans="2:21" x14ac:dyDescent="0.3">
      <c r="B56" s="925"/>
      <c r="C56" s="926"/>
      <c r="D56" s="926"/>
      <c r="E56" s="926"/>
      <c r="F56" s="926"/>
      <c r="G56" s="926"/>
      <c r="H56" s="926"/>
      <c r="I56" s="926"/>
      <c r="J56" s="926"/>
      <c r="K56" s="926"/>
      <c r="L56" s="926"/>
      <c r="M56" s="926"/>
      <c r="N56" s="926"/>
      <c r="O56" s="926"/>
      <c r="P56" s="926"/>
      <c r="Q56" s="926"/>
      <c r="R56" s="926"/>
      <c r="S56" s="927"/>
      <c r="U56" s="44"/>
    </row>
    <row r="57" spans="2:21" x14ac:dyDescent="0.3">
      <c r="B57" s="925"/>
      <c r="C57" s="926"/>
      <c r="D57" s="926"/>
      <c r="E57" s="926"/>
      <c r="F57" s="926"/>
      <c r="G57" s="926"/>
      <c r="H57" s="926"/>
      <c r="I57" s="926"/>
      <c r="J57" s="926"/>
      <c r="K57" s="926"/>
      <c r="L57" s="926"/>
      <c r="M57" s="926"/>
      <c r="N57" s="926"/>
      <c r="O57" s="926"/>
      <c r="P57" s="926"/>
      <c r="Q57" s="926"/>
      <c r="R57" s="926"/>
      <c r="S57" s="927"/>
      <c r="U57" s="44"/>
    </row>
    <row r="58" spans="2:21" x14ac:dyDescent="0.3">
      <c r="B58" s="925"/>
      <c r="C58" s="926"/>
      <c r="D58" s="926"/>
      <c r="E58" s="926"/>
      <c r="F58" s="926"/>
      <c r="G58" s="926"/>
      <c r="H58" s="926"/>
      <c r="I58" s="926"/>
      <c r="J58" s="926"/>
      <c r="K58" s="926"/>
      <c r="L58" s="926"/>
      <c r="M58" s="926"/>
      <c r="N58" s="926"/>
      <c r="O58" s="926"/>
      <c r="P58" s="926"/>
      <c r="Q58" s="926"/>
      <c r="R58" s="926"/>
      <c r="S58" s="927"/>
      <c r="U58" s="44"/>
    </row>
    <row r="59" spans="2:21" x14ac:dyDescent="0.3">
      <c r="B59" s="925"/>
      <c r="C59" s="926"/>
      <c r="D59" s="926"/>
      <c r="E59" s="926"/>
      <c r="F59" s="926"/>
      <c r="G59" s="926"/>
      <c r="H59" s="926"/>
      <c r="I59" s="926"/>
      <c r="J59" s="926"/>
      <c r="K59" s="926"/>
      <c r="L59" s="926"/>
      <c r="M59" s="926"/>
      <c r="N59" s="926"/>
      <c r="O59" s="926"/>
      <c r="P59" s="926"/>
      <c r="Q59" s="926"/>
      <c r="R59" s="926"/>
      <c r="S59" s="927"/>
      <c r="U59" s="44"/>
    </row>
    <row r="60" spans="2:21" x14ac:dyDescent="0.3">
      <c r="B60" s="925"/>
      <c r="C60" s="926"/>
      <c r="D60" s="926"/>
      <c r="E60" s="926"/>
      <c r="F60" s="926"/>
      <c r="G60" s="926"/>
      <c r="H60" s="926"/>
      <c r="I60" s="926"/>
      <c r="J60" s="926"/>
      <c r="K60" s="926"/>
      <c r="L60" s="926"/>
      <c r="M60" s="926"/>
      <c r="N60" s="926"/>
      <c r="O60" s="926"/>
      <c r="P60" s="926"/>
      <c r="Q60" s="926"/>
      <c r="R60" s="926"/>
      <c r="S60" s="927"/>
      <c r="U60" s="44"/>
    </row>
    <row r="61" spans="2:21" x14ac:dyDescent="0.3">
      <c r="B61" s="925"/>
      <c r="C61" s="926"/>
      <c r="D61" s="926"/>
      <c r="E61" s="926"/>
      <c r="F61" s="926"/>
      <c r="G61" s="926"/>
      <c r="H61" s="926"/>
      <c r="I61" s="926"/>
      <c r="J61" s="926"/>
      <c r="K61" s="926"/>
      <c r="L61" s="926"/>
      <c r="M61" s="926"/>
      <c r="N61" s="926"/>
      <c r="O61" s="926"/>
      <c r="P61" s="926"/>
      <c r="Q61" s="926"/>
      <c r="R61" s="926"/>
      <c r="S61" s="927"/>
      <c r="U61" s="44"/>
    </row>
    <row r="62" spans="2:21" x14ac:dyDescent="0.3">
      <c r="B62" s="925"/>
      <c r="C62" s="926"/>
      <c r="D62" s="926"/>
      <c r="E62" s="926"/>
      <c r="F62" s="926"/>
      <c r="G62" s="926"/>
      <c r="H62" s="926"/>
      <c r="I62" s="926"/>
      <c r="J62" s="926"/>
      <c r="K62" s="926"/>
      <c r="L62" s="926"/>
      <c r="M62" s="926"/>
      <c r="N62" s="926"/>
      <c r="O62" s="926"/>
      <c r="P62" s="926"/>
      <c r="Q62" s="926"/>
      <c r="R62" s="926"/>
      <c r="S62" s="927"/>
      <c r="U62" s="44"/>
    </row>
    <row r="63" spans="2:21" x14ac:dyDescent="0.3">
      <c r="B63" s="925"/>
      <c r="C63" s="926"/>
      <c r="D63" s="926"/>
      <c r="E63" s="926"/>
      <c r="F63" s="926"/>
      <c r="G63" s="926"/>
      <c r="H63" s="926"/>
      <c r="I63" s="926"/>
      <c r="J63" s="926"/>
      <c r="K63" s="926"/>
      <c r="L63" s="926"/>
      <c r="M63" s="926"/>
      <c r="N63" s="926"/>
      <c r="O63" s="926"/>
      <c r="P63" s="926"/>
      <c r="Q63" s="926"/>
      <c r="R63" s="926"/>
      <c r="S63" s="927"/>
      <c r="U63" s="44"/>
    </row>
    <row r="64" spans="2:21" x14ac:dyDescent="0.3">
      <c r="B64" s="925"/>
      <c r="C64" s="926"/>
      <c r="D64" s="926"/>
      <c r="E64" s="926"/>
      <c r="F64" s="926"/>
      <c r="G64" s="926"/>
      <c r="H64" s="926"/>
      <c r="I64" s="926"/>
      <c r="J64" s="926"/>
      <c r="K64" s="926"/>
      <c r="L64" s="926"/>
      <c r="M64" s="926"/>
      <c r="N64" s="926"/>
      <c r="O64" s="926"/>
      <c r="P64" s="926"/>
      <c r="Q64" s="926"/>
      <c r="R64" s="926"/>
      <c r="S64" s="927"/>
      <c r="U64" s="44"/>
    </row>
    <row r="65" spans="2:21" ht="17.25" thickBot="1" x14ac:dyDescent="0.35">
      <c r="B65" s="928"/>
      <c r="C65" s="929"/>
      <c r="D65" s="929"/>
      <c r="E65" s="929"/>
      <c r="F65" s="929"/>
      <c r="G65" s="929"/>
      <c r="H65" s="929"/>
      <c r="I65" s="929"/>
      <c r="J65" s="929"/>
      <c r="K65" s="929"/>
      <c r="L65" s="929"/>
      <c r="M65" s="929"/>
      <c r="N65" s="929"/>
      <c r="O65" s="929"/>
      <c r="P65" s="929"/>
      <c r="Q65" s="929"/>
      <c r="R65" s="929"/>
      <c r="S65" s="930"/>
      <c r="U65" s="44"/>
    </row>
    <row r="66" spans="2:21" ht="17.25" thickBot="1" x14ac:dyDescent="0.35">
      <c r="B66" s="51"/>
      <c r="C66" s="51"/>
      <c r="D66" s="51"/>
      <c r="E66" s="51"/>
      <c r="F66" s="51"/>
      <c r="G66" s="51"/>
      <c r="H66" s="51"/>
      <c r="U66" s="44"/>
    </row>
    <row r="67" spans="2:21" ht="18" thickBot="1" x14ac:dyDescent="0.35">
      <c r="B67" s="56" t="s">
        <v>415</v>
      </c>
      <c r="C67" s="57"/>
      <c r="D67" s="57"/>
      <c r="E67" s="57"/>
      <c r="F67" s="57"/>
      <c r="G67" s="57"/>
      <c r="H67" s="58"/>
      <c r="J67" s="56" t="s">
        <v>270</v>
      </c>
      <c r="K67" s="57"/>
      <c r="L67" s="57"/>
      <c r="M67" s="57"/>
      <c r="N67" s="57"/>
      <c r="O67" s="57"/>
      <c r="P67" s="57"/>
      <c r="Q67" s="57"/>
      <c r="R67" s="57"/>
      <c r="S67" s="58"/>
      <c r="U67" s="44"/>
    </row>
    <row r="68" spans="2:21" x14ac:dyDescent="0.3">
      <c r="B68" s="925"/>
      <c r="C68" s="926"/>
      <c r="D68" s="926"/>
      <c r="E68" s="926"/>
      <c r="F68" s="926"/>
      <c r="G68" s="926"/>
      <c r="H68" s="927"/>
      <c r="J68" s="925"/>
      <c r="K68" s="926"/>
      <c r="L68" s="926"/>
      <c r="M68" s="926"/>
      <c r="N68" s="926"/>
      <c r="O68" s="926"/>
      <c r="P68" s="926"/>
      <c r="Q68" s="926"/>
      <c r="R68" s="926"/>
      <c r="S68" s="927"/>
      <c r="U68" s="44"/>
    </row>
    <row r="69" spans="2:21" x14ac:dyDescent="0.3">
      <c r="B69" s="925"/>
      <c r="C69" s="926"/>
      <c r="D69" s="926"/>
      <c r="E69" s="926"/>
      <c r="F69" s="926"/>
      <c r="G69" s="926"/>
      <c r="H69" s="927"/>
      <c r="J69" s="925"/>
      <c r="K69" s="926"/>
      <c r="L69" s="926"/>
      <c r="M69" s="926"/>
      <c r="N69" s="926"/>
      <c r="O69" s="926"/>
      <c r="P69" s="926"/>
      <c r="Q69" s="926"/>
      <c r="R69" s="926"/>
      <c r="S69" s="927"/>
      <c r="U69" s="44"/>
    </row>
    <row r="70" spans="2:21" x14ac:dyDescent="0.3">
      <c r="B70" s="925"/>
      <c r="C70" s="926"/>
      <c r="D70" s="926"/>
      <c r="E70" s="926"/>
      <c r="F70" s="926"/>
      <c r="G70" s="926"/>
      <c r="H70" s="927"/>
      <c r="J70" s="925"/>
      <c r="K70" s="926"/>
      <c r="L70" s="926"/>
      <c r="M70" s="926"/>
      <c r="N70" s="926"/>
      <c r="O70" s="926"/>
      <c r="P70" s="926"/>
      <c r="Q70" s="926"/>
      <c r="R70" s="926"/>
      <c r="S70" s="927"/>
      <c r="U70" s="44"/>
    </row>
    <row r="71" spans="2:21" x14ac:dyDescent="0.3">
      <c r="B71" s="925"/>
      <c r="C71" s="926"/>
      <c r="D71" s="926"/>
      <c r="E71" s="926"/>
      <c r="F71" s="926"/>
      <c r="G71" s="926"/>
      <c r="H71" s="927"/>
      <c r="J71" s="925"/>
      <c r="K71" s="926"/>
      <c r="L71" s="926"/>
      <c r="M71" s="926"/>
      <c r="N71" s="926"/>
      <c r="O71" s="926"/>
      <c r="P71" s="926"/>
      <c r="Q71" s="926"/>
      <c r="R71" s="926"/>
      <c r="S71" s="927"/>
      <c r="U71" s="44"/>
    </row>
    <row r="72" spans="2:21" x14ac:dyDescent="0.3">
      <c r="B72" s="925"/>
      <c r="C72" s="926"/>
      <c r="D72" s="926"/>
      <c r="E72" s="926"/>
      <c r="F72" s="926"/>
      <c r="G72" s="926"/>
      <c r="H72" s="927"/>
      <c r="J72" s="925"/>
      <c r="K72" s="926"/>
      <c r="L72" s="926"/>
      <c r="M72" s="926"/>
      <c r="N72" s="926"/>
      <c r="O72" s="926"/>
      <c r="P72" s="926"/>
      <c r="Q72" s="926"/>
      <c r="R72" s="926"/>
      <c r="S72" s="927"/>
      <c r="U72" s="44"/>
    </row>
    <row r="73" spans="2:21" x14ac:dyDescent="0.3">
      <c r="B73" s="925"/>
      <c r="C73" s="926"/>
      <c r="D73" s="926"/>
      <c r="E73" s="926"/>
      <c r="F73" s="926"/>
      <c r="G73" s="926"/>
      <c r="H73" s="927"/>
      <c r="J73" s="925"/>
      <c r="K73" s="926"/>
      <c r="L73" s="926"/>
      <c r="M73" s="926"/>
      <c r="N73" s="926"/>
      <c r="O73" s="926"/>
      <c r="P73" s="926"/>
      <c r="Q73" s="926"/>
      <c r="R73" s="926"/>
      <c r="S73" s="927"/>
      <c r="U73" s="44"/>
    </row>
    <row r="74" spans="2:21" x14ac:dyDescent="0.3">
      <c r="B74" s="925"/>
      <c r="C74" s="926"/>
      <c r="D74" s="926"/>
      <c r="E74" s="926"/>
      <c r="F74" s="926"/>
      <c r="G74" s="926"/>
      <c r="H74" s="927"/>
      <c r="J74" s="925"/>
      <c r="K74" s="926"/>
      <c r="L74" s="926"/>
      <c r="M74" s="926"/>
      <c r="N74" s="926"/>
      <c r="O74" s="926"/>
      <c r="P74" s="926"/>
      <c r="Q74" s="926"/>
      <c r="R74" s="926"/>
      <c r="S74" s="927"/>
      <c r="U74" s="44"/>
    </row>
    <row r="75" spans="2:21" x14ac:dyDescent="0.3">
      <c r="B75" s="925"/>
      <c r="C75" s="926"/>
      <c r="D75" s="926"/>
      <c r="E75" s="926"/>
      <c r="F75" s="926"/>
      <c r="G75" s="926"/>
      <c r="H75" s="927"/>
      <c r="J75" s="925"/>
      <c r="K75" s="926"/>
      <c r="L75" s="926"/>
      <c r="M75" s="926"/>
      <c r="N75" s="926"/>
      <c r="O75" s="926"/>
      <c r="P75" s="926"/>
      <c r="Q75" s="926"/>
      <c r="R75" s="926"/>
      <c r="S75" s="927"/>
      <c r="U75" s="44"/>
    </row>
    <row r="76" spans="2:21" x14ac:dyDescent="0.3">
      <c r="B76" s="925"/>
      <c r="C76" s="926"/>
      <c r="D76" s="926"/>
      <c r="E76" s="926"/>
      <c r="F76" s="926"/>
      <c r="G76" s="926"/>
      <c r="H76" s="927"/>
      <c r="J76" s="925"/>
      <c r="K76" s="926"/>
      <c r="L76" s="926"/>
      <c r="M76" s="926"/>
      <c r="N76" s="926"/>
      <c r="O76" s="926"/>
      <c r="P76" s="926"/>
      <c r="Q76" s="926"/>
      <c r="R76" s="926"/>
      <c r="S76" s="927"/>
      <c r="U76" s="44"/>
    </row>
    <row r="77" spans="2:21" x14ac:dyDescent="0.3">
      <c r="B77" s="925"/>
      <c r="C77" s="926"/>
      <c r="D77" s="926"/>
      <c r="E77" s="926"/>
      <c r="F77" s="926"/>
      <c r="G77" s="926"/>
      <c r="H77" s="927"/>
      <c r="J77" s="925"/>
      <c r="K77" s="926"/>
      <c r="L77" s="926"/>
      <c r="M77" s="926"/>
      <c r="N77" s="926"/>
      <c r="O77" s="926"/>
      <c r="P77" s="926"/>
      <c r="Q77" s="926"/>
      <c r="R77" s="926"/>
      <c r="S77" s="927"/>
      <c r="U77" s="44"/>
    </row>
    <row r="78" spans="2:21" x14ac:dyDescent="0.3">
      <c r="B78" s="925"/>
      <c r="C78" s="926"/>
      <c r="D78" s="926"/>
      <c r="E78" s="926"/>
      <c r="F78" s="926"/>
      <c r="G78" s="926"/>
      <c r="H78" s="927"/>
      <c r="J78" s="925"/>
      <c r="K78" s="926"/>
      <c r="L78" s="926"/>
      <c r="M78" s="926"/>
      <c r="N78" s="926"/>
      <c r="O78" s="926"/>
      <c r="P78" s="926"/>
      <c r="Q78" s="926"/>
      <c r="R78" s="926"/>
      <c r="S78" s="927"/>
      <c r="U78" s="44"/>
    </row>
    <row r="79" spans="2:21" x14ac:dyDescent="0.3">
      <c r="B79" s="925"/>
      <c r="C79" s="926"/>
      <c r="D79" s="926"/>
      <c r="E79" s="926"/>
      <c r="F79" s="926"/>
      <c r="G79" s="926"/>
      <c r="H79" s="927"/>
      <c r="J79" s="925"/>
      <c r="K79" s="926"/>
      <c r="L79" s="926"/>
      <c r="M79" s="926"/>
      <c r="N79" s="926"/>
      <c r="O79" s="926"/>
      <c r="P79" s="926"/>
      <c r="Q79" s="926"/>
      <c r="R79" s="926"/>
      <c r="S79" s="927"/>
      <c r="U79" s="44"/>
    </row>
    <row r="80" spans="2:21" x14ac:dyDescent="0.3">
      <c r="B80" s="925"/>
      <c r="C80" s="926"/>
      <c r="D80" s="926"/>
      <c r="E80" s="926"/>
      <c r="F80" s="926"/>
      <c r="G80" s="926"/>
      <c r="H80" s="927"/>
      <c r="J80" s="925"/>
      <c r="K80" s="926"/>
      <c r="L80" s="926"/>
      <c r="M80" s="926"/>
      <c r="N80" s="926"/>
      <c r="O80" s="926"/>
      <c r="P80" s="926"/>
      <c r="Q80" s="926"/>
      <c r="R80" s="926"/>
      <c r="S80" s="927"/>
      <c r="U80" s="44"/>
    </row>
    <row r="81" spans="2:21" x14ac:dyDescent="0.3">
      <c r="B81" s="925"/>
      <c r="C81" s="926"/>
      <c r="D81" s="926"/>
      <c r="E81" s="926"/>
      <c r="F81" s="926"/>
      <c r="G81" s="926"/>
      <c r="H81" s="927"/>
      <c r="J81" s="925"/>
      <c r="K81" s="926"/>
      <c r="L81" s="926"/>
      <c r="M81" s="926"/>
      <c r="N81" s="926"/>
      <c r="O81" s="926"/>
      <c r="P81" s="926"/>
      <c r="Q81" s="926"/>
      <c r="R81" s="926"/>
      <c r="S81" s="927"/>
      <c r="U81" s="44"/>
    </row>
    <row r="82" spans="2:21" x14ac:dyDescent="0.3">
      <c r="B82" s="925"/>
      <c r="C82" s="926"/>
      <c r="D82" s="926"/>
      <c r="E82" s="926"/>
      <c r="F82" s="926"/>
      <c r="G82" s="926"/>
      <c r="H82" s="927"/>
      <c r="J82" s="925"/>
      <c r="K82" s="926"/>
      <c r="L82" s="926"/>
      <c r="M82" s="926"/>
      <c r="N82" s="926"/>
      <c r="O82" s="926"/>
      <c r="P82" s="926"/>
      <c r="Q82" s="926"/>
      <c r="R82" s="926"/>
      <c r="S82" s="927"/>
      <c r="U82" s="44"/>
    </row>
    <row r="83" spans="2:21" x14ac:dyDescent="0.3">
      <c r="B83" s="925"/>
      <c r="C83" s="926"/>
      <c r="D83" s="926"/>
      <c r="E83" s="926"/>
      <c r="F83" s="926"/>
      <c r="G83" s="926"/>
      <c r="H83" s="927"/>
      <c r="J83" s="925"/>
      <c r="K83" s="926"/>
      <c r="L83" s="926"/>
      <c r="M83" s="926"/>
      <c r="N83" s="926"/>
      <c r="O83" s="926"/>
      <c r="P83" s="926"/>
      <c r="Q83" s="926"/>
      <c r="R83" s="926"/>
      <c r="S83" s="927"/>
      <c r="U83" s="44"/>
    </row>
    <row r="84" spans="2:21" x14ac:dyDescent="0.3">
      <c r="B84" s="925"/>
      <c r="C84" s="926"/>
      <c r="D84" s="926"/>
      <c r="E84" s="926"/>
      <c r="F84" s="926"/>
      <c r="G84" s="926"/>
      <c r="H84" s="927"/>
      <c r="J84" s="925"/>
      <c r="K84" s="926"/>
      <c r="L84" s="926"/>
      <c r="M84" s="926"/>
      <c r="N84" s="926"/>
      <c r="O84" s="926"/>
      <c r="P84" s="926"/>
      <c r="Q84" s="926"/>
      <c r="R84" s="926"/>
      <c r="S84" s="927"/>
      <c r="U84" s="44"/>
    </row>
    <row r="85" spans="2:21" x14ac:dyDescent="0.3">
      <c r="B85" s="925"/>
      <c r="C85" s="926"/>
      <c r="D85" s="926"/>
      <c r="E85" s="926"/>
      <c r="F85" s="926"/>
      <c r="G85" s="926"/>
      <c r="H85" s="927"/>
      <c r="J85" s="925"/>
      <c r="K85" s="926"/>
      <c r="L85" s="926"/>
      <c r="M85" s="926"/>
      <c r="N85" s="926"/>
      <c r="O85" s="926"/>
      <c r="P85" s="926"/>
      <c r="Q85" s="926"/>
      <c r="R85" s="926"/>
      <c r="S85" s="927"/>
      <c r="U85" s="44"/>
    </row>
    <row r="86" spans="2:21" x14ac:dyDescent="0.3">
      <c r="B86" s="925"/>
      <c r="C86" s="926"/>
      <c r="D86" s="926"/>
      <c r="E86" s="926"/>
      <c r="F86" s="926"/>
      <c r="G86" s="926"/>
      <c r="H86" s="927"/>
      <c r="J86" s="925"/>
      <c r="K86" s="926"/>
      <c r="L86" s="926"/>
      <c r="M86" s="926"/>
      <c r="N86" s="926"/>
      <c r="O86" s="926"/>
      <c r="P86" s="926"/>
      <c r="Q86" s="926"/>
      <c r="R86" s="926"/>
      <c r="S86" s="927"/>
      <c r="U86" s="44"/>
    </row>
    <row r="87" spans="2:21" x14ac:dyDescent="0.3">
      <c r="B87" s="925"/>
      <c r="C87" s="926"/>
      <c r="D87" s="926"/>
      <c r="E87" s="926"/>
      <c r="F87" s="926"/>
      <c r="G87" s="926"/>
      <c r="H87" s="927"/>
      <c r="J87" s="925"/>
      <c r="K87" s="926"/>
      <c r="L87" s="926"/>
      <c r="M87" s="926"/>
      <c r="N87" s="926"/>
      <c r="O87" s="926"/>
      <c r="P87" s="926"/>
      <c r="Q87" s="926"/>
      <c r="R87" s="926"/>
      <c r="S87" s="927"/>
      <c r="U87" s="44"/>
    </row>
    <row r="88" spans="2:21" x14ac:dyDescent="0.3">
      <c r="B88" s="925"/>
      <c r="C88" s="926"/>
      <c r="D88" s="926"/>
      <c r="E88" s="926"/>
      <c r="F88" s="926"/>
      <c r="G88" s="926"/>
      <c r="H88" s="927"/>
      <c r="J88" s="925"/>
      <c r="K88" s="926"/>
      <c r="L88" s="926"/>
      <c r="M88" s="926"/>
      <c r="N88" s="926"/>
      <c r="O88" s="926"/>
      <c r="P88" s="926"/>
      <c r="Q88" s="926"/>
      <c r="R88" s="926"/>
      <c r="S88" s="927"/>
      <c r="U88" s="44"/>
    </row>
    <row r="89" spans="2:21" x14ac:dyDescent="0.3">
      <c r="B89" s="925"/>
      <c r="C89" s="926"/>
      <c r="D89" s="926"/>
      <c r="E89" s="926"/>
      <c r="F89" s="926"/>
      <c r="G89" s="926"/>
      <c r="H89" s="927"/>
      <c r="J89" s="925"/>
      <c r="K89" s="926"/>
      <c r="L89" s="926"/>
      <c r="M89" s="926"/>
      <c r="N89" s="926"/>
      <c r="O89" s="926"/>
      <c r="P89" s="926"/>
      <c r="Q89" s="926"/>
      <c r="R89" s="926"/>
      <c r="S89" s="927"/>
      <c r="U89" s="44"/>
    </row>
    <row r="90" spans="2:21" x14ac:dyDescent="0.3">
      <c r="B90" s="925"/>
      <c r="C90" s="926"/>
      <c r="D90" s="926"/>
      <c r="E90" s="926"/>
      <c r="F90" s="926"/>
      <c r="G90" s="926"/>
      <c r="H90" s="927"/>
      <c r="J90" s="925"/>
      <c r="K90" s="926"/>
      <c r="L90" s="926"/>
      <c r="M90" s="926"/>
      <c r="N90" s="926"/>
      <c r="O90" s="926"/>
      <c r="P90" s="926"/>
      <c r="Q90" s="926"/>
      <c r="R90" s="926"/>
      <c r="S90" s="927"/>
      <c r="U90" s="44"/>
    </row>
    <row r="91" spans="2:21" x14ac:dyDescent="0.3">
      <c r="B91" s="925"/>
      <c r="C91" s="926"/>
      <c r="D91" s="926"/>
      <c r="E91" s="926"/>
      <c r="F91" s="926"/>
      <c r="G91" s="926"/>
      <c r="H91" s="927"/>
      <c r="J91" s="925"/>
      <c r="K91" s="926"/>
      <c r="L91" s="926"/>
      <c r="M91" s="926"/>
      <c r="N91" s="926"/>
      <c r="O91" s="926"/>
      <c r="P91" s="926"/>
      <c r="Q91" s="926"/>
      <c r="R91" s="926"/>
      <c r="S91" s="927"/>
      <c r="U91" s="44"/>
    </row>
    <row r="92" spans="2:21" x14ac:dyDescent="0.3">
      <c r="B92" s="925"/>
      <c r="C92" s="926"/>
      <c r="D92" s="926"/>
      <c r="E92" s="926"/>
      <c r="F92" s="926"/>
      <c r="G92" s="926"/>
      <c r="H92" s="927"/>
      <c r="J92" s="925"/>
      <c r="K92" s="926"/>
      <c r="L92" s="926"/>
      <c r="M92" s="926"/>
      <c r="N92" s="926"/>
      <c r="O92" s="926"/>
      <c r="P92" s="926"/>
      <c r="Q92" s="926"/>
      <c r="R92" s="926"/>
      <c r="S92" s="927"/>
      <c r="U92" s="44"/>
    </row>
    <row r="93" spans="2:21" ht="17.25" thickBot="1" x14ac:dyDescent="0.35">
      <c r="B93" s="928"/>
      <c r="C93" s="929"/>
      <c r="D93" s="929"/>
      <c r="E93" s="929"/>
      <c r="F93" s="929"/>
      <c r="G93" s="929"/>
      <c r="H93" s="930"/>
      <c r="J93" s="928"/>
      <c r="K93" s="929"/>
      <c r="L93" s="929"/>
      <c r="M93" s="929"/>
      <c r="N93" s="929"/>
      <c r="O93" s="929"/>
      <c r="P93" s="929"/>
      <c r="Q93" s="929"/>
      <c r="R93" s="929"/>
      <c r="S93" s="930"/>
      <c r="U93" s="44"/>
    </row>
    <row r="94" spans="2:21" ht="17.25" thickBot="1" x14ac:dyDescent="0.35">
      <c r="U94" s="44"/>
    </row>
    <row r="95" spans="2:21" ht="18" thickBot="1" x14ac:dyDescent="0.35">
      <c r="B95" s="56" t="s">
        <v>148</v>
      </c>
      <c r="C95" s="57"/>
      <c r="D95" s="57"/>
      <c r="E95" s="57"/>
      <c r="F95" s="57"/>
      <c r="G95" s="57"/>
      <c r="H95" s="58"/>
      <c r="J95" s="56" t="s">
        <v>269</v>
      </c>
      <c r="K95" s="57"/>
      <c r="L95" s="57"/>
      <c r="M95" s="57"/>
      <c r="N95" s="57"/>
      <c r="O95" s="57"/>
      <c r="P95" s="57"/>
      <c r="Q95" s="57"/>
      <c r="R95" s="57"/>
      <c r="S95" s="58"/>
      <c r="U95" s="44"/>
    </row>
    <row r="96" spans="2:21" x14ac:dyDescent="0.3">
      <c r="B96" s="925"/>
      <c r="C96" s="926"/>
      <c r="D96" s="926"/>
      <c r="E96" s="926"/>
      <c r="F96" s="926"/>
      <c r="G96" s="926"/>
      <c r="H96" s="927"/>
      <c r="J96" s="925"/>
      <c r="K96" s="926"/>
      <c r="L96" s="926"/>
      <c r="M96" s="926"/>
      <c r="N96" s="926"/>
      <c r="O96" s="926"/>
      <c r="P96" s="926"/>
      <c r="Q96" s="926"/>
      <c r="R96" s="926"/>
      <c r="S96" s="927"/>
      <c r="U96" s="44"/>
    </row>
    <row r="97" spans="2:21" x14ac:dyDescent="0.3">
      <c r="B97" s="925"/>
      <c r="C97" s="926"/>
      <c r="D97" s="926"/>
      <c r="E97" s="926"/>
      <c r="F97" s="926"/>
      <c r="G97" s="926"/>
      <c r="H97" s="927"/>
      <c r="J97" s="925"/>
      <c r="K97" s="926"/>
      <c r="L97" s="926"/>
      <c r="M97" s="926"/>
      <c r="N97" s="926"/>
      <c r="O97" s="926"/>
      <c r="P97" s="926"/>
      <c r="Q97" s="926"/>
      <c r="R97" s="926"/>
      <c r="S97" s="927"/>
      <c r="U97" s="44"/>
    </row>
    <row r="98" spans="2:21" x14ac:dyDescent="0.3">
      <c r="B98" s="925"/>
      <c r="C98" s="926"/>
      <c r="D98" s="926"/>
      <c r="E98" s="926"/>
      <c r="F98" s="926"/>
      <c r="G98" s="926"/>
      <c r="H98" s="927"/>
      <c r="J98" s="925"/>
      <c r="K98" s="926"/>
      <c r="L98" s="926"/>
      <c r="M98" s="926"/>
      <c r="N98" s="926"/>
      <c r="O98" s="926"/>
      <c r="P98" s="926"/>
      <c r="Q98" s="926"/>
      <c r="R98" s="926"/>
      <c r="S98" s="927"/>
      <c r="U98" s="44"/>
    </row>
    <row r="99" spans="2:21" x14ac:dyDescent="0.3">
      <c r="B99" s="925"/>
      <c r="C99" s="926"/>
      <c r="D99" s="926"/>
      <c r="E99" s="926"/>
      <c r="F99" s="926"/>
      <c r="G99" s="926"/>
      <c r="H99" s="927"/>
      <c r="J99" s="925"/>
      <c r="K99" s="926"/>
      <c r="L99" s="926"/>
      <c r="M99" s="926"/>
      <c r="N99" s="926"/>
      <c r="O99" s="926"/>
      <c r="P99" s="926"/>
      <c r="Q99" s="926"/>
      <c r="R99" s="926"/>
      <c r="S99" s="927"/>
      <c r="U99" s="44"/>
    </row>
    <row r="100" spans="2:21" x14ac:dyDescent="0.3">
      <c r="B100" s="925"/>
      <c r="C100" s="926"/>
      <c r="D100" s="926"/>
      <c r="E100" s="926"/>
      <c r="F100" s="926"/>
      <c r="G100" s="926"/>
      <c r="H100" s="927"/>
      <c r="J100" s="925"/>
      <c r="K100" s="926"/>
      <c r="L100" s="926"/>
      <c r="M100" s="926"/>
      <c r="N100" s="926"/>
      <c r="O100" s="926"/>
      <c r="P100" s="926"/>
      <c r="Q100" s="926"/>
      <c r="R100" s="926"/>
      <c r="S100" s="927"/>
      <c r="U100" s="44"/>
    </row>
    <row r="101" spans="2:21" x14ac:dyDescent="0.3">
      <c r="B101" s="925"/>
      <c r="C101" s="926"/>
      <c r="D101" s="926"/>
      <c r="E101" s="926"/>
      <c r="F101" s="926"/>
      <c r="G101" s="926"/>
      <c r="H101" s="927"/>
      <c r="J101" s="925"/>
      <c r="K101" s="926"/>
      <c r="L101" s="926"/>
      <c r="M101" s="926"/>
      <c r="N101" s="926"/>
      <c r="O101" s="926"/>
      <c r="P101" s="926"/>
      <c r="Q101" s="926"/>
      <c r="R101" s="926"/>
      <c r="S101" s="927"/>
      <c r="U101" s="44"/>
    </row>
    <row r="102" spans="2:21" x14ac:dyDescent="0.3">
      <c r="B102" s="925"/>
      <c r="C102" s="926"/>
      <c r="D102" s="926"/>
      <c r="E102" s="926"/>
      <c r="F102" s="926"/>
      <c r="G102" s="926"/>
      <c r="H102" s="927"/>
      <c r="J102" s="925"/>
      <c r="K102" s="926"/>
      <c r="L102" s="926"/>
      <c r="M102" s="926"/>
      <c r="N102" s="926"/>
      <c r="O102" s="926"/>
      <c r="P102" s="926"/>
      <c r="Q102" s="926"/>
      <c r="R102" s="926"/>
      <c r="S102" s="927"/>
      <c r="U102" s="44"/>
    </row>
    <row r="103" spans="2:21" x14ac:dyDescent="0.3">
      <c r="B103" s="925"/>
      <c r="C103" s="926"/>
      <c r="D103" s="926"/>
      <c r="E103" s="926"/>
      <c r="F103" s="926"/>
      <c r="G103" s="926"/>
      <c r="H103" s="927"/>
      <c r="J103" s="925"/>
      <c r="K103" s="926"/>
      <c r="L103" s="926"/>
      <c r="M103" s="926"/>
      <c r="N103" s="926"/>
      <c r="O103" s="926"/>
      <c r="P103" s="926"/>
      <c r="Q103" s="926"/>
      <c r="R103" s="926"/>
      <c r="S103" s="927"/>
      <c r="U103" s="44"/>
    </row>
    <row r="104" spans="2:21" x14ac:dyDescent="0.3">
      <c r="B104" s="925"/>
      <c r="C104" s="926"/>
      <c r="D104" s="926"/>
      <c r="E104" s="926"/>
      <c r="F104" s="926"/>
      <c r="G104" s="926"/>
      <c r="H104" s="927"/>
      <c r="J104" s="925"/>
      <c r="K104" s="926"/>
      <c r="L104" s="926"/>
      <c r="M104" s="926"/>
      <c r="N104" s="926"/>
      <c r="O104" s="926"/>
      <c r="P104" s="926"/>
      <c r="Q104" s="926"/>
      <c r="R104" s="926"/>
      <c r="S104" s="927"/>
      <c r="U104" s="44"/>
    </row>
    <row r="105" spans="2:21" x14ac:dyDescent="0.3">
      <c r="B105" s="925"/>
      <c r="C105" s="926"/>
      <c r="D105" s="926"/>
      <c r="E105" s="926"/>
      <c r="F105" s="926"/>
      <c r="G105" s="926"/>
      <c r="H105" s="927"/>
      <c r="J105" s="925"/>
      <c r="K105" s="926"/>
      <c r="L105" s="926"/>
      <c r="M105" s="926"/>
      <c r="N105" s="926"/>
      <c r="O105" s="926"/>
      <c r="P105" s="926"/>
      <c r="Q105" s="926"/>
      <c r="R105" s="926"/>
      <c r="S105" s="927"/>
      <c r="U105" s="44"/>
    </row>
    <row r="106" spans="2:21" x14ac:dyDescent="0.3">
      <c r="B106" s="925"/>
      <c r="C106" s="926"/>
      <c r="D106" s="926"/>
      <c r="E106" s="926"/>
      <c r="F106" s="926"/>
      <c r="G106" s="926"/>
      <c r="H106" s="927"/>
      <c r="J106" s="925"/>
      <c r="K106" s="926"/>
      <c r="L106" s="926"/>
      <c r="M106" s="926"/>
      <c r="N106" s="926"/>
      <c r="O106" s="926"/>
      <c r="P106" s="926"/>
      <c r="Q106" s="926"/>
      <c r="R106" s="926"/>
      <c r="S106" s="927"/>
      <c r="U106" s="44"/>
    </row>
    <row r="107" spans="2:21" x14ac:dyDescent="0.3">
      <c r="B107" s="925"/>
      <c r="C107" s="926"/>
      <c r="D107" s="926"/>
      <c r="E107" s="926"/>
      <c r="F107" s="926"/>
      <c r="G107" s="926"/>
      <c r="H107" s="927"/>
      <c r="J107" s="925"/>
      <c r="K107" s="926"/>
      <c r="L107" s="926"/>
      <c r="M107" s="926"/>
      <c r="N107" s="926"/>
      <c r="O107" s="926"/>
      <c r="P107" s="926"/>
      <c r="Q107" s="926"/>
      <c r="R107" s="926"/>
      <c r="S107" s="927"/>
      <c r="U107" s="44"/>
    </row>
    <row r="108" spans="2:21" x14ac:dyDescent="0.3">
      <c r="B108" s="925"/>
      <c r="C108" s="926"/>
      <c r="D108" s="926"/>
      <c r="E108" s="926"/>
      <c r="F108" s="926"/>
      <c r="G108" s="926"/>
      <c r="H108" s="927"/>
      <c r="J108" s="925"/>
      <c r="K108" s="926"/>
      <c r="L108" s="926"/>
      <c r="M108" s="926"/>
      <c r="N108" s="926"/>
      <c r="O108" s="926"/>
      <c r="P108" s="926"/>
      <c r="Q108" s="926"/>
      <c r="R108" s="926"/>
      <c r="S108" s="927"/>
      <c r="U108" s="44"/>
    </row>
    <row r="109" spans="2:21" x14ac:dyDescent="0.3">
      <c r="B109" s="925"/>
      <c r="C109" s="926"/>
      <c r="D109" s="926"/>
      <c r="E109" s="926"/>
      <c r="F109" s="926"/>
      <c r="G109" s="926"/>
      <c r="H109" s="927"/>
      <c r="J109" s="925"/>
      <c r="K109" s="926"/>
      <c r="L109" s="926"/>
      <c r="M109" s="926"/>
      <c r="N109" s="926"/>
      <c r="O109" s="926"/>
      <c r="P109" s="926"/>
      <c r="Q109" s="926"/>
      <c r="R109" s="926"/>
      <c r="S109" s="927"/>
      <c r="U109" s="44"/>
    </row>
    <row r="110" spans="2:21" x14ac:dyDescent="0.3">
      <c r="B110" s="925"/>
      <c r="C110" s="926"/>
      <c r="D110" s="926"/>
      <c r="E110" s="926"/>
      <c r="F110" s="926"/>
      <c r="G110" s="926"/>
      <c r="H110" s="927"/>
      <c r="J110" s="925"/>
      <c r="K110" s="926"/>
      <c r="L110" s="926"/>
      <c r="M110" s="926"/>
      <c r="N110" s="926"/>
      <c r="O110" s="926"/>
      <c r="P110" s="926"/>
      <c r="Q110" s="926"/>
      <c r="R110" s="926"/>
      <c r="S110" s="927"/>
      <c r="U110" s="44"/>
    </row>
    <row r="111" spans="2:21" x14ac:dyDescent="0.3">
      <c r="B111" s="925"/>
      <c r="C111" s="926"/>
      <c r="D111" s="926"/>
      <c r="E111" s="926"/>
      <c r="F111" s="926"/>
      <c r="G111" s="926"/>
      <c r="H111" s="927"/>
      <c r="J111" s="925"/>
      <c r="K111" s="926"/>
      <c r="L111" s="926"/>
      <c r="M111" s="926"/>
      <c r="N111" s="926"/>
      <c r="O111" s="926"/>
      <c r="P111" s="926"/>
      <c r="Q111" s="926"/>
      <c r="R111" s="926"/>
      <c r="S111" s="927"/>
      <c r="U111" s="44"/>
    </row>
    <row r="112" spans="2:21" x14ac:dyDescent="0.3">
      <c r="B112" s="925"/>
      <c r="C112" s="926"/>
      <c r="D112" s="926"/>
      <c r="E112" s="926"/>
      <c r="F112" s="926"/>
      <c r="G112" s="926"/>
      <c r="H112" s="927"/>
      <c r="J112" s="925"/>
      <c r="K112" s="926"/>
      <c r="L112" s="926"/>
      <c r="M112" s="926"/>
      <c r="N112" s="926"/>
      <c r="O112" s="926"/>
      <c r="P112" s="926"/>
      <c r="Q112" s="926"/>
      <c r="R112" s="926"/>
      <c r="S112" s="927"/>
      <c r="U112" s="44"/>
    </row>
    <row r="113" spans="2:21" x14ac:dyDescent="0.3">
      <c r="B113" s="925"/>
      <c r="C113" s="926"/>
      <c r="D113" s="926"/>
      <c r="E113" s="926"/>
      <c r="F113" s="926"/>
      <c r="G113" s="926"/>
      <c r="H113" s="927"/>
      <c r="J113" s="925"/>
      <c r="K113" s="926"/>
      <c r="L113" s="926"/>
      <c r="M113" s="926"/>
      <c r="N113" s="926"/>
      <c r="O113" s="926"/>
      <c r="P113" s="926"/>
      <c r="Q113" s="926"/>
      <c r="R113" s="926"/>
      <c r="S113" s="927"/>
      <c r="U113" s="44"/>
    </row>
    <row r="114" spans="2:21" x14ac:dyDescent="0.3">
      <c r="B114" s="925"/>
      <c r="C114" s="926"/>
      <c r="D114" s="926"/>
      <c r="E114" s="926"/>
      <c r="F114" s="926"/>
      <c r="G114" s="926"/>
      <c r="H114" s="927"/>
      <c r="J114" s="925"/>
      <c r="K114" s="926"/>
      <c r="L114" s="926"/>
      <c r="M114" s="926"/>
      <c r="N114" s="926"/>
      <c r="O114" s="926"/>
      <c r="P114" s="926"/>
      <c r="Q114" s="926"/>
      <c r="R114" s="926"/>
      <c r="S114" s="927"/>
      <c r="U114" s="44"/>
    </row>
    <row r="115" spans="2:21" x14ac:dyDescent="0.3">
      <c r="B115" s="925"/>
      <c r="C115" s="926"/>
      <c r="D115" s="926"/>
      <c r="E115" s="926"/>
      <c r="F115" s="926"/>
      <c r="G115" s="926"/>
      <c r="H115" s="927"/>
      <c r="J115" s="925"/>
      <c r="K115" s="926"/>
      <c r="L115" s="926"/>
      <c r="M115" s="926"/>
      <c r="N115" s="926"/>
      <c r="O115" s="926"/>
      <c r="P115" s="926"/>
      <c r="Q115" s="926"/>
      <c r="R115" s="926"/>
      <c r="S115" s="927"/>
      <c r="U115" s="44"/>
    </row>
    <row r="116" spans="2:21" x14ac:dyDescent="0.3">
      <c r="B116" s="925"/>
      <c r="C116" s="926"/>
      <c r="D116" s="926"/>
      <c r="E116" s="926"/>
      <c r="F116" s="926"/>
      <c r="G116" s="926"/>
      <c r="H116" s="927"/>
      <c r="J116" s="925"/>
      <c r="K116" s="926"/>
      <c r="L116" s="926"/>
      <c r="M116" s="926"/>
      <c r="N116" s="926"/>
      <c r="O116" s="926"/>
      <c r="P116" s="926"/>
      <c r="Q116" s="926"/>
      <c r="R116" s="926"/>
      <c r="S116" s="927"/>
      <c r="U116" s="44"/>
    </row>
    <row r="117" spans="2:21" x14ac:dyDescent="0.3">
      <c r="B117" s="925"/>
      <c r="C117" s="926"/>
      <c r="D117" s="926"/>
      <c r="E117" s="926"/>
      <c r="F117" s="926"/>
      <c r="G117" s="926"/>
      <c r="H117" s="927"/>
      <c r="J117" s="925"/>
      <c r="K117" s="926"/>
      <c r="L117" s="926"/>
      <c r="M117" s="926"/>
      <c r="N117" s="926"/>
      <c r="O117" s="926"/>
      <c r="P117" s="926"/>
      <c r="Q117" s="926"/>
      <c r="R117" s="926"/>
      <c r="S117" s="927"/>
      <c r="U117" s="44"/>
    </row>
    <row r="118" spans="2:21" x14ac:dyDescent="0.3">
      <c r="B118" s="925"/>
      <c r="C118" s="926"/>
      <c r="D118" s="926"/>
      <c r="E118" s="926"/>
      <c r="F118" s="926"/>
      <c r="G118" s="926"/>
      <c r="H118" s="927"/>
      <c r="J118" s="925"/>
      <c r="K118" s="926"/>
      <c r="L118" s="926"/>
      <c r="M118" s="926"/>
      <c r="N118" s="926"/>
      <c r="O118" s="926"/>
      <c r="P118" s="926"/>
      <c r="Q118" s="926"/>
      <c r="R118" s="926"/>
      <c r="S118" s="927"/>
      <c r="U118" s="44"/>
    </row>
    <row r="119" spans="2:21" x14ac:dyDescent="0.3">
      <c r="B119" s="925"/>
      <c r="C119" s="926"/>
      <c r="D119" s="926"/>
      <c r="E119" s="926"/>
      <c r="F119" s="926"/>
      <c r="G119" s="926"/>
      <c r="H119" s="927"/>
      <c r="J119" s="925"/>
      <c r="K119" s="926"/>
      <c r="L119" s="926"/>
      <c r="M119" s="926"/>
      <c r="N119" s="926"/>
      <c r="O119" s="926"/>
      <c r="P119" s="926"/>
      <c r="Q119" s="926"/>
      <c r="R119" s="926"/>
      <c r="S119" s="927"/>
      <c r="U119" s="44"/>
    </row>
    <row r="120" spans="2:21" x14ac:dyDescent="0.3">
      <c r="B120" s="925"/>
      <c r="C120" s="926"/>
      <c r="D120" s="926"/>
      <c r="E120" s="926"/>
      <c r="F120" s="926"/>
      <c r="G120" s="926"/>
      <c r="H120" s="927"/>
      <c r="J120" s="925"/>
      <c r="K120" s="926"/>
      <c r="L120" s="926"/>
      <c r="M120" s="926"/>
      <c r="N120" s="926"/>
      <c r="O120" s="926"/>
      <c r="P120" s="926"/>
      <c r="Q120" s="926"/>
      <c r="R120" s="926"/>
      <c r="S120" s="927"/>
      <c r="U120" s="44"/>
    </row>
    <row r="121" spans="2:21" ht="17.25" thickBot="1" x14ac:dyDescent="0.35">
      <c r="B121" s="928"/>
      <c r="C121" s="929"/>
      <c r="D121" s="929"/>
      <c r="E121" s="929"/>
      <c r="F121" s="929"/>
      <c r="G121" s="929"/>
      <c r="H121" s="930"/>
      <c r="J121" s="928"/>
      <c r="K121" s="929"/>
      <c r="L121" s="929"/>
      <c r="M121" s="929"/>
      <c r="N121" s="929"/>
      <c r="O121" s="929"/>
      <c r="P121" s="929"/>
      <c r="Q121" s="929"/>
      <c r="R121" s="929"/>
      <c r="S121" s="930"/>
      <c r="U121" s="44"/>
    </row>
    <row r="122" spans="2:21" ht="17.25" thickBot="1" x14ac:dyDescent="0.35">
      <c r="U122" s="44"/>
    </row>
    <row r="123" spans="2:21" ht="18" thickBot="1" x14ac:dyDescent="0.35">
      <c r="B123" s="56" t="s">
        <v>418</v>
      </c>
      <c r="C123" s="57"/>
      <c r="D123" s="57"/>
      <c r="E123" s="57"/>
      <c r="F123" s="57"/>
      <c r="G123" s="57"/>
      <c r="H123" s="57"/>
      <c r="I123" s="57"/>
      <c r="J123" s="57"/>
      <c r="K123" s="57"/>
      <c r="L123" s="57"/>
      <c r="M123" s="57"/>
      <c r="N123" s="57"/>
      <c r="O123" s="57"/>
      <c r="P123" s="57"/>
      <c r="Q123" s="57"/>
      <c r="R123" s="57"/>
      <c r="S123" s="58"/>
      <c r="U123" s="44"/>
    </row>
    <row r="124" spans="2:21" x14ac:dyDescent="0.3">
      <c r="B124" s="925"/>
      <c r="C124" s="926"/>
      <c r="D124" s="926"/>
      <c r="E124" s="926"/>
      <c r="F124" s="926"/>
      <c r="G124" s="926"/>
      <c r="H124" s="926"/>
      <c r="I124" s="926"/>
      <c r="J124" s="926"/>
      <c r="K124" s="926"/>
      <c r="L124" s="926"/>
      <c r="M124" s="926"/>
      <c r="N124" s="926"/>
      <c r="O124" s="926"/>
      <c r="P124" s="926"/>
      <c r="Q124" s="926"/>
      <c r="R124" s="926"/>
      <c r="S124" s="927"/>
      <c r="U124" s="44"/>
    </row>
    <row r="125" spans="2:21" x14ac:dyDescent="0.3">
      <c r="B125" s="925"/>
      <c r="C125" s="926"/>
      <c r="D125" s="926"/>
      <c r="E125" s="926"/>
      <c r="F125" s="926"/>
      <c r="G125" s="926"/>
      <c r="H125" s="926"/>
      <c r="I125" s="926"/>
      <c r="J125" s="926"/>
      <c r="K125" s="926"/>
      <c r="L125" s="926"/>
      <c r="M125" s="926"/>
      <c r="N125" s="926"/>
      <c r="O125" s="926"/>
      <c r="P125" s="926"/>
      <c r="Q125" s="926"/>
      <c r="R125" s="926"/>
      <c r="S125" s="927"/>
      <c r="U125" s="44"/>
    </row>
    <row r="126" spans="2:21" x14ac:dyDescent="0.3">
      <c r="B126" s="925"/>
      <c r="C126" s="926"/>
      <c r="D126" s="926"/>
      <c r="E126" s="926"/>
      <c r="F126" s="926"/>
      <c r="G126" s="926"/>
      <c r="H126" s="926"/>
      <c r="I126" s="926"/>
      <c r="J126" s="926"/>
      <c r="K126" s="926"/>
      <c r="L126" s="926"/>
      <c r="M126" s="926"/>
      <c r="N126" s="926"/>
      <c r="O126" s="926"/>
      <c r="P126" s="926"/>
      <c r="Q126" s="926"/>
      <c r="R126" s="926"/>
      <c r="S126" s="927"/>
      <c r="U126" s="44"/>
    </row>
    <row r="127" spans="2:21" x14ac:dyDescent="0.3">
      <c r="B127" s="925"/>
      <c r="C127" s="926"/>
      <c r="D127" s="926"/>
      <c r="E127" s="926"/>
      <c r="F127" s="926"/>
      <c r="G127" s="926"/>
      <c r="H127" s="926"/>
      <c r="I127" s="926"/>
      <c r="J127" s="926"/>
      <c r="K127" s="926"/>
      <c r="L127" s="926"/>
      <c r="M127" s="926"/>
      <c r="N127" s="926"/>
      <c r="O127" s="926"/>
      <c r="P127" s="926"/>
      <c r="Q127" s="926"/>
      <c r="R127" s="926"/>
      <c r="S127" s="927"/>
      <c r="U127" s="44"/>
    </row>
    <row r="128" spans="2:21" x14ac:dyDescent="0.3">
      <c r="B128" s="925"/>
      <c r="C128" s="926"/>
      <c r="D128" s="926"/>
      <c r="E128" s="926"/>
      <c r="F128" s="926"/>
      <c r="G128" s="926"/>
      <c r="H128" s="926"/>
      <c r="I128" s="926"/>
      <c r="J128" s="926"/>
      <c r="K128" s="926"/>
      <c r="L128" s="926"/>
      <c r="M128" s="926"/>
      <c r="N128" s="926"/>
      <c r="O128" s="926"/>
      <c r="P128" s="926"/>
      <c r="Q128" s="926"/>
      <c r="R128" s="926"/>
      <c r="S128" s="927"/>
      <c r="U128" s="44"/>
    </row>
    <row r="129" spans="2:21" x14ac:dyDescent="0.3">
      <c r="B129" s="925"/>
      <c r="C129" s="926"/>
      <c r="D129" s="926"/>
      <c r="E129" s="926"/>
      <c r="F129" s="926"/>
      <c r="G129" s="926"/>
      <c r="H129" s="926"/>
      <c r="I129" s="926"/>
      <c r="J129" s="926"/>
      <c r="K129" s="926"/>
      <c r="L129" s="926"/>
      <c r="M129" s="926"/>
      <c r="N129" s="926"/>
      <c r="O129" s="926"/>
      <c r="P129" s="926"/>
      <c r="Q129" s="926"/>
      <c r="R129" s="926"/>
      <c r="S129" s="927"/>
      <c r="U129" s="44"/>
    </row>
    <row r="130" spans="2:21" x14ac:dyDescent="0.3">
      <c r="B130" s="925"/>
      <c r="C130" s="926"/>
      <c r="D130" s="926"/>
      <c r="E130" s="926"/>
      <c r="F130" s="926"/>
      <c r="G130" s="926"/>
      <c r="H130" s="926"/>
      <c r="I130" s="926"/>
      <c r="J130" s="926"/>
      <c r="K130" s="926"/>
      <c r="L130" s="926"/>
      <c r="M130" s="926"/>
      <c r="N130" s="926"/>
      <c r="O130" s="926"/>
      <c r="P130" s="926"/>
      <c r="Q130" s="926"/>
      <c r="R130" s="926"/>
      <c r="S130" s="927"/>
      <c r="U130" s="44"/>
    </row>
    <row r="131" spans="2:21" x14ac:dyDescent="0.3">
      <c r="B131" s="925"/>
      <c r="C131" s="926"/>
      <c r="D131" s="926"/>
      <c r="E131" s="926"/>
      <c r="F131" s="926"/>
      <c r="G131" s="926"/>
      <c r="H131" s="926"/>
      <c r="I131" s="926"/>
      <c r="J131" s="926"/>
      <c r="K131" s="926"/>
      <c r="L131" s="926"/>
      <c r="M131" s="926"/>
      <c r="N131" s="926"/>
      <c r="O131" s="926"/>
      <c r="P131" s="926"/>
      <c r="Q131" s="926"/>
      <c r="R131" s="926"/>
      <c r="S131" s="927"/>
      <c r="U131" s="44"/>
    </row>
    <row r="132" spans="2:21" x14ac:dyDescent="0.3">
      <c r="B132" s="925"/>
      <c r="C132" s="926"/>
      <c r="D132" s="926"/>
      <c r="E132" s="926"/>
      <c r="F132" s="926"/>
      <c r="G132" s="926"/>
      <c r="H132" s="926"/>
      <c r="I132" s="926"/>
      <c r="J132" s="926"/>
      <c r="K132" s="926"/>
      <c r="L132" s="926"/>
      <c r="M132" s="926"/>
      <c r="N132" s="926"/>
      <c r="O132" s="926"/>
      <c r="P132" s="926"/>
      <c r="Q132" s="926"/>
      <c r="R132" s="926"/>
      <c r="S132" s="927"/>
      <c r="U132" s="44"/>
    </row>
    <row r="133" spans="2:21" x14ac:dyDescent="0.3">
      <c r="B133" s="925"/>
      <c r="C133" s="926"/>
      <c r="D133" s="926"/>
      <c r="E133" s="926"/>
      <c r="F133" s="926"/>
      <c r="G133" s="926"/>
      <c r="H133" s="926"/>
      <c r="I133" s="926"/>
      <c r="J133" s="926"/>
      <c r="K133" s="926"/>
      <c r="L133" s="926"/>
      <c r="M133" s="926"/>
      <c r="N133" s="926"/>
      <c r="O133" s="926"/>
      <c r="P133" s="926"/>
      <c r="Q133" s="926"/>
      <c r="R133" s="926"/>
      <c r="S133" s="927"/>
      <c r="U133" s="44"/>
    </row>
    <row r="134" spans="2:21" x14ac:dyDescent="0.3">
      <c r="B134" s="925"/>
      <c r="C134" s="926"/>
      <c r="D134" s="926"/>
      <c r="E134" s="926"/>
      <c r="F134" s="926"/>
      <c r="G134" s="926"/>
      <c r="H134" s="926"/>
      <c r="I134" s="926"/>
      <c r="J134" s="926"/>
      <c r="K134" s="926"/>
      <c r="L134" s="926"/>
      <c r="M134" s="926"/>
      <c r="N134" s="926"/>
      <c r="O134" s="926"/>
      <c r="P134" s="926"/>
      <c r="Q134" s="926"/>
      <c r="R134" s="926"/>
      <c r="S134" s="927"/>
      <c r="U134" s="44"/>
    </row>
    <row r="135" spans="2:21" x14ac:dyDescent="0.3">
      <c r="B135" s="925"/>
      <c r="C135" s="926"/>
      <c r="D135" s="926"/>
      <c r="E135" s="926"/>
      <c r="F135" s="926"/>
      <c r="G135" s="926"/>
      <c r="H135" s="926"/>
      <c r="I135" s="926"/>
      <c r="J135" s="926"/>
      <c r="K135" s="926"/>
      <c r="L135" s="926"/>
      <c r="M135" s="926"/>
      <c r="N135" s="926"/>
      <c r="O135" s="926"/>
      <c r="P135" s="926"/>
      <c r="Q135" s="926"/>
      <c r="R135" s="926"/>
      <c r="S135" s="927"/>
      <c r="U135" s="44"/>
    </row>
    <row r="136" spans="2:21" x14ac:dyDescent="0.3">
      <c r="B136" s="925"/>
      <c r="C136" s="926"/>
      <c r="D136" s="926"/>
      <c r="E136" s="926"/>
      <c r="F136" s="926"/>
      <c r="G136" s="926"/>
      <c r="H136" s="926"/>
      <c r="I136" s="926"/>
      <c r="J136" s="926"/>
      <c r="K136" s="926"/>
      <c r="L136" s="926"/>
      <c r="M136" s="926"/>
      <c r="N136" s="926"/>
      <c r="O136" s="926"/>
      <c r="P136" s="926"/>
      <c r="Q136" s="926"/>
      <c r="R136" s="926"/>
      <c r="S136" s="927"/>
      <c r="U136" s="44"/>
    </row>
    <row r="137" spans="2:21" x14ac:dyDescent="0.3">
      <c r="B137" s="925"/>
      <c r="C137" s="926"/>
      <c r="D137" s="926"/>
      <c r="E137" s="926"/>
      <c r="F137" s="926"/>
      <c r="G137" s="926"/>
      <c r="H137" s="926"/>
      <c r="I137" s="926"/>
      <c r="J137" s="926"/>
      <c r="K137" s="926"/>
      <c r="L137" s="926"/>
      <c r="M137" s="926"/>
      <c r="N137" s="926"/>
      <c r="O137" s="926"/>
      <c r="P137" s="926"/>
      <c r="Q137" s="926"/>
      <c r="R137" s="926"/>
      <c r="S137" s="927"/>
      <c r="U137" s="44"/>
    </row>
    <row r="138" spans="2:21" x14ac:dyDescent="0.3">
      <c r="B138" s="925"/>
      <c r="C138" s="926"/>
      <c r="D138" s="926"/>
      <c r="E138" s="926"/>
      <c r="F138" s="926"/>
      <c r="G138" s="926"/>
      <c r="H138" s="926"/>
      <c r="I138" s="926"/>
      <c r="J138" s="926"/>
      <c r="K138" s="926"/>
      <c r="L138" s="926"/>
      <c r="M138" s="926"/>
      <c r="N138" s="926"/>
      <c r="O138" s="926"/>
      <c r="P138" s="926"/>
      <c r="Q138" s="926"/>
      <c r="R138" s="926"/>
      <c r="S138" s="927"/>
      <c r="U138" s="44"/>
    </row>
    <row r="139" spans="2:21" x14ac:dyDescent="0.3">
      <c r="B139" s="925"/>
      <c r="C139" s="926"/>
      <c r="D139" s="926"/>
      <c r="E139" s="926"/>
      <c r="F139" s="926"/>
      <c r="G139" s="926"/>
      <c r="H139" s="926"/>
      <c r="I139" s="926"/>
      <c r="J139" s="926"/>
      <c r="K139" s="926"/>
      <c r="L139" s="926"/>
      <c r="M139" s="926"/>
      <c r="N139" s="926"/>
      <c r="O139" s="926"/>
      <c r="P139" s="926"/>
      <c r="Q139" s="926"/>
      <c r="R139" s="926"/>
      <c r="S139" s="927"/>
      <c r="U139" s="44"/>
    </row>
    <row r="140" spans="2:21" x14ac:dyDescent="0.3">
      <c r="B140" s="925"/>
      <c r="C140" s="926"/>
      <c r="D140" s="926"/>
      <c r="E140" s="926"/>
      <c r="F140" s="926"/>
      <c r="G140" s="926"/>
      <c r="H140" s="926"/>
      <c r="I140" s="926"/>
      <c r="J140" s="926"/>
      <c r="K140" s="926"/>
      <c r="L140" s="926"/>
      <c r="M140" s="926"/>
      <c r="N140" s="926"/>
      <c r="O140" s="926"/>
      <c r="P140" s="926"/>
      <c r="Q140" s="926"/>
      <c r="R140" s="926"/>
      <c r="S140" s="927"/>
      <c r="U140" s="44"/>
    </row>
    <row r="141" spans="2:21" x14ac:dyDescent="0.3">
      <c r="B141" s="925"/>
      <c r="C141" s="926"/>
      <c r="D141" s="926"/>
      <c r="E141" s="926"/>
      <c r="F141" s="926"/>
      <c r="G141" s="926"/>
      <c r="H141" s="926"/>
      <c r="I141" s="926"/>
      <c r="J141" s="926"/>
      <c r="K141" s="926"/>
      <c r="L141" s="926"/>
      <c r="M141" s="926"/>
      <c r="N141" s="926"/>
      <c r="O141" s="926"/>
      <c r="P141" s="926"/>
      <c r="Q141" s="926"/>
      <c r="R141" s="926"/>
      <c r="S141" s="927"/>
      <c r="U141" s="44"/>
    </row>
    <row r="142" spans="2:21" x14ac:dyDescent="0.3">
      <c r="B142" s="925"/>
      <c r="C142" s="926"/>
      <c r="D142" s="926"/>
      <c r="E142" s="926"/>
      <c r="F142" s="926"/>
      <c r="G142" s="926"/>
      <c r="H142" s="926"/>
      <c r="I142" s="926"/>
      <c r="J142" s="926"/>
      <c r="K142" s="926"/>
      <c r="L142" s="926"/>
      <c r="M142" s="926"/>
      <c r="N142" s="926"/>
      <c r="O142" s="926"/>
      <c r="P142" s="926"/>
      <c r="Q142" s="926"/>
      <c r="R142" s="926"/>
      <c r="S142" s="927"/>
      <c r="U142" s="44"/>
    </row>
    <row r="143" spans="2:21" x14ac:dyDescent="0.3">
      <c r="B143" s="925"/>
      <c r="C143" s="926"/>
      <c r="D143" s="926"/>
      <c r="E143" s="926"/>
      <c r="F143" s="926"/>
      <c r="G143" s="926"/>
      <c r="H143" s="926"/>
      <c r="I143" s="926"/>
      <c r="J143" s="926"/>
      <c r="K143" s="926"/>
      <c r="L143" s="926"/>
      <c r="M143" s="926"/>
      <c r="N143" s="926"/>
      <c r="O143" s="926"/>
      <c r="P143" s="926"/>
      <c r="Q143" s="926"/>
      <c r="R143" s="926"/>
      <c r="S143" s="927"/>
      <c r="U143" s="44"/>
    </row>
    <row r="144" spans="2:21" x14ac:dyDescent="0.3">
      <c r="B144" s="925"/>
      <c r="C144" s="926"/>
      <c r="D144" s="926"/>
      <c r="E144" s="926"/>
      <c r="F144" s="926"/>
      <c r="G144" s="926"/>
      <c r="H144" s="926"/>
      <c r="I144" s="926"/>
      <c r="J144" s="926"/>
      <c r="K144" s="926"/>
      <c r="L144" s="926"/>
      <c r="M144" s="926"/>
      <c r="N144" s="926"/>
      <c r="O144" s="926"/>
      <c r="P144" s="926"/>
      <c r="Q144" s="926"/>
      <c r="R144" s="926"/>
      <c r="S144" s="927"/>
      <c r="U144" s="44"/>
    </row>
    <row r="145" spans="2:21" x14ac:dyDescent="0.3">
      <c r="B145" s="925"/>
      <c r="C145" s="926"/>
      <c r="D145" s="926"/>
      <c r="E145" s="926"/>
      <c r="F145" s="926"/>
      <c r="G145" s="926"/>
      <c r="H145" s="926"/>
      <c r="I145" s="926"/>
      <c r="J145" s="926"/>
      <c r="K145" s="926"/>
      <c r="L145" s="926"/>
      <c r="M145" s="926"/>
      <c r="N145" s="926"/>
      <c r="O145" s="926"/>
      <c r="P145" s="926"/>
      <c r="Q145" s="926"/>
      <c r="R145" s="926"/>
      <c r="S145" s="927"/>
      <c r="U145" s="44"/>
    </row>
    <row r="146" spans="2:21" x14ac:dyDescent="0.3">
      <c r="B146" s="925"/>
      <c r="C146" s="926"/>
      <c r="D146" s="926"/>
      <c r="E146" s="926"/>
      <c r="F146" s="926"/>
      <c r="G146" s="926"/>
      <c r="H146" s="926"/>
      <c r="I146" s="926"/>
      <c r="J146" s="926"/>
      <c r="K146" s="926"/>
      <c r="L146" s="926"/>
      <c r="M146" s="926"/>
      <c r="N146" s="926"/>
      <c r="O146" s="926"/>
      <c r="P146" s="926"/>
      <c r="Q146" s="926"/>
      <c r="R146" s="926"/>
      <c r="S146" s="927"/>
      <c r="U146" s="44"/>
    </row>
    <row r="147" spans="2:21" x14ac:dyDescent="0.3">
      <c r="B147" s="925"/>
      <c r="C147" s="926"/>
      <c r="D147" s="926"/>
      <c r="E147" s="926"/>
      <c r="F147" s="926"/>
      <c r="G147" s="926"/>
      <c r="H147" s="926"/>
      <c r="I147" s="926"/>
      <c r="J147" s="926"/>
      <c r="K147" s="926"/>
      <c r="L147" s="926"/>
      <c r="M147" s="926"/>
      <c r="N147" s="926"/>
      <c r="O147" s="926"/>
      <c r="P147" s="926"/>
      <c r="Q147" s="926"/>
      <c r="R147" s="926"/>
      <c r="S147" s="927"/>
      <c r="U147" s="44"/>
    </row>
    <row r="148" spans="2:21" x14ac:dyDescent="0.3">
      <c r="B148" s="925"/>
      <c r="C148" s="926"/>
      <c r="D148" s="926"/>
      <c r="E148" s="926"/>
      <c r="F148" s="926"/>
      <c r="G148" s="926"/>
      <c r="H148" s="926"/>
      <c r="I148" s="926"/>
      <c r="J148" s="926"/>
      <c r="K148" s="926"/>
      <c r="L148" s="926"/>
      <c r="M148" s="926"/>
      <c r="N148" s="926"/>
      <c r="O148" s="926"/>
      <c r="P148" s="926"/>
      <c r="Q148" s="926"/>
      <c r="R148" s="926"/>
      <c r="S148" s="927"/>
      <c r="U148" s="44"/>
    </row>
    <row r="149" spans="2:21" ht="17.25" thickBot="1" x14ac:dyDescent="0.35">
      <c r="B149" s="928"/>
      <c r="C149" s="929"/>
      <c r="D149" s="929"/>
      <c r="E149" s="929"/>
      <c r="F149" s="929"/>
      <c r="G149" s="929"/>
      <c r="H149" s="929"/>
      <c r="I149" s="929"/>
      <c r="J149" s="929"/>
      <c r="K149" s="929"/>
      <c r="L149" s="929"/>
      <c r="M149" s="929"/>
      <c r="N149" s="929"/>
      <c r="O149" s="929"/>
      <c r="P149" s="929"/>
      <c r="Q149" s="929"/>
      <c r="R149" s="929"/>
      <c r="S149" s="930"/>
      <c r="U149" s="44"/>
    </row>
    <row r="150" spans="2:21" ht="17.25" thickBot="1" x14ac:dyDescent="0.35">
      <c r="U150" s="44"/>
    </row>
    <row r="151" spans="2:21" ht="18" thickBot="1" x14ac:dyDescent="0.35">
      <c r="B151" s="56" t="s">
        <v>417</v>
      </c>
      <c r="C151" s="57"/>
      <c r="D151" s="57"/>
      <c r="E151" s="57"/>
      <c r="F151" s="57"/>
      <c r="G151" s="57"/>
      <c r="H151" s="57"/>
      <c r="I151" s="57"/>
      <c r="J151" s="57"/>
      <c r="K151" s="57"/>
      <c r="L151" s="57"/>
      <c r="M151" s="57"/>
      <c r="N151" s="57"/>
      <c r="O151" s="57"/>
      <c r="P151" s="57"/>
      <c r="Q151" s="57"/>
      <c r="R151" s="57"/>
      <c r="S151" s="58"/>
      <c r="U151" s="44"/>
    </row>
    <row r="152" spans="2:21" x14ac:dyDescent="0.3">
      <c r="B152" s="925"/>
      <c r="C152" s="926"/>
      <c r="D152" s="926"/>
      <c r="E152" s="926"/>
      <c r="F152" s="926"/>
      <c r="G152" s="926"/>
      <c r="H152" s="926"/>
      <c r="I152" s="926"/>
      <c r="J152" s="926"/>
      <c r="K152" s="926"/>
      <c r="L152" s="926"/>
      <c r="M152" s="926"/>
      <c r="N152" s="926"/>
      <c r="O152" s="926"/>
      <c r="P152" s="926"/>
      <c r="Q152" s="926"/>
      <c r="R152" s="926"/>
      <c r="S152" s="927"/>
      <c r="U152" s="44"/>
    </row>
    <row r="153" spans="2:21" x14ac:dyDescent="0.3">
      <c r="B153" s="925"/>
      <c r="C153" s="926"/>
      <c r="D153" s="926"/>
      <c r="E153" s="926"/>
      <c r="F153" s="926"/>
      <c r="G153" s="926"/>
      <c r="H153" s="926"/>
      <c r="I153" s="926"/>
      <c r="J153" s="926"/>
      <c r="K153" s="926"/>
      <c r="L153" s="926"/>
      <c r="M153" s="926"/>
      <c r="N153" s="926"/>
      <c r="O153" s="926"/>
      <c r="P153" s="926"/>
      <c r="Q153" s="926"/>
      <c r="R153" s="926"/>
      <c r="S153" s="927"/>
      <c r="U153" s="44"/>
    </row>
    <row r="154" spans="2:21" x14ac:dyDescent="0.3">
      <c r="B154" s="925"/>
      <c r="C154" s="926"/>
      <c r="D154" s="926"/>
      <c r="E154" s="926"/>
      <c r="F154" s="926"/>
      <c r="G154" s="926"/>
      <c r="H154" s="926"/>
      <c r="I154" s="926"/>
      <c r="J154" s="926"/>
      <c r="K154" s="926"/>
      <c r="L154" s="926"/>
      <c r="M154" s="926"/>
      <c r="N154" s="926"/>
      <c r="O154" s="926"/>
      <c r="P154" s="926"/>
      <c r="Q154" s="926"/>
      <c r="R154" s="926"/>
      <c r="S154" s="927"/>
      <c r="U154" s="44"/>
    </row>
    <row r="155" spans="2:21" x14ac:dyDescent="0.3">
      <c r="B155" s="925"/>
      <c r="C155" s="926"/>
      <c r="D155" s="926"/>
      <c r="E155" s="926"/>
      <c r="F155" s="926"/>
      <c r="G155" s="926"/>
      <c r="H155" s="926"/>
      <c r="I155" s="926"/>
      <c r="J155" s="926"/>
      <c r="K155" s="926"/>
      <c r="L155" s="926"/>
      <c r="M155" s="926"/>
      <c r="N155" s="926"/>
      <c r="O155" s="926"/>
      <c r="P155" s="926"/>
      <c r="Q155" s="926"/>
      <c r="R155" s="926"/>
      <c r="S155" s="927"/>
      <c r="U155" s="44"/>
    </row>
    <row r="156" spans="2:21" x14ac:dyDescent="0.3">
      <c r="B156" s="925"/>
      <c r="C156" s="926"/>
      <c r="D156" s="926"/>
      <c r="E156" s="926"/>
      <c r="F156" s="926"/>
      <c r="G156" s="926"/>
      <c r="H156" s="926"/>
      <c r="I156" s="926"/>
      <c r="J156" s="926"/>
      <c r="K156" s="926"/>
      <c r="L156" s="926"/>
      <c r="M156" s="926"/>
      <c r="N156" s="926"/>
      <c r="O156" s="926"/>
      <c r="P156" s="926"/>
      <c r="Q156" s="926"/>
      <c r="R156" s="926"/>
      <c r="S156" s="927"/>
      <c r="U156" s="44"/>
    </row>
    <row r="157" spans="2:21" x14ac:dyDescent="0.3">
      <c r="B157" s="925"/>
      <c r="C157" s="926"/>
      <c r="D157" s="926"/>
      <c r="E157" s="926"/>
      <c r="F157" s="926"/>
      <c r="G157" s="926"/>
      <c r="H157" s="926"/>
      <c r="I157" s="926"/>
      <c r="J157" s="926"/>
      <c r="K157" s="926"/>
      <c r="L157" s="926"/>
      <c r="M157" s="926"/>
      <c r="N157" s="926"/>
      <c r="O157" s="926"/>
      <c r="P157" s="926"/>
      <c r="Q157" s="926"/>
      <c r="R157" s="926"/>
      <c r="S157" s="927"/>
      <c r="U157" s="44"/>
    </row>
    <row r="158" spans="2:21" x14ac:dyDescent="0.3">
      <c r="B158" s="925"/>
      <c r="C158" s="926"/>
      <c r="D158" s="926"/>
      <c r="E158" s="926"/>
      <c r="F158" s="926"/>
      <c r="G158" s="926"/>
      <c r="H158" s="926"/>
      <c r="I158" s="926"/>
      <c r="J158" s="926"/>
      <c r="K158" s="926"/>
      <c r="L158" s="926"/>
      <c r="M158" s="926"/>
      <c r="N158" s="926"/>
      <c r="O158" s="926"/>
      <c r="P158" s="926"/>
      <c r="Q158" s="926"/>
      <c r="R158" s="926"/>
      <c r="S158" s="927"/>
      <c r="U158" s="44"/>
    </row>
    <row r="159" spans="2:21" x14ac:dyDescent="0.3">
      <c r="B159" s="925"/>
      <c r="C159" s="926"/>
      <c r="D159" s="926"/>
      <c r="E159" s="926"/>
      <c r="F159" s="926"/>
      <c r="G159" s="926"/>
      <c r="H159" s="926"/>
      <c r="I159" s="926"/>
      <c r="J159" s="926"/>
      <c r="K159" s="926"/>
      <c r="L159" s="926"/>
      <c r="M159" s="926"/>
      <c r="N159" s="926"/>
      <c r="O159" s="926"/>
      <c r="P159" s="926"/>
      <c r="Q159" s="926"/>
      <c r="R159" s="926"/>
      <c r="S159" s="927"/>
      <c r="U159" s="44"/>
    </row>
    <row r="160" spans="2:21" x14ac:dyDescent="0.3">
      <c r="B160" s="925"/>
      <c r="C160" s="926"/>
      <c r="D160" s="926"/>
      <c r="E160" s="926"/>
      <c r="F160" s="926"/>
      <c r="G160" s="926"/>
      <c r="H160" s="926"/>
      <c r="I160" s="926"/>
      <c r="J160" s="926"/>
      <c r="K160" s="926"/>
      <c r="L160" s="926"/>
      <c r="M160" s="926"/>
      <c r="N160" s="926"/>
      <c r="O160" s="926"/>
      <c r="P160" s="926"/>
      <c r="Q160" s="926"/>
      <c r="R160" s="926"/>
      <c r="S160" s="927"/>
      <c r="U160" s="44"/>
    </row>
    <row r="161" spans="2:21" x14ac:dyDescent="0.3">
      <c r="B161" s="925"/>
      <c r="C161" s="926"/>
      <c r="D161" s="926"/>
      <c r="E161" s="926"/>
      <c r="F161" s="926"/>
      <c r="G161" s="926"/>
      <c r="H161" s="926"/>
      <c r="I161" s="926"/>
      <c r="J161" s="926"/>
      <c r="K161" s="926"/>
      <c r="L161" s="926"/>
      <c r="M161" s="926"/>
      <c r="N161" s="926"/>
      <c r="O161" s="926"/>
      <c r="P161" s="926"/>
      <c r="Q161" s="926"/>
      <c r="R161" s="926"/>
      <c r="S161" s="927"/>
      <c r="U161" s="44"/>
    </row>
    <row r="162" spans="2:21" x14ac:dyDescent="0.3">
      <c r="B162" s="925"/>
      <c r="C162" s="926"/>
      <c r="D162" s="926"/>
      <c r="E162" s="926"/>
      <c r="F162" s="926"/>
      <c r="G162" s="926"/>
      <c r="H162" s="926"/>
      <c r="I162" s="926"/>
      <c r="J162" s="926"/>
      <c r="K162" s="926"/>
      <c r="L162" s="926"/>
      <c r="M162" s="926"/>
      <c r="N162" s="926"/>
      <c r="O162" s="926"/>
      <c r="P162" s="926"/>
      <c r="Q162" s="926"/>
      <c r="R162" s="926"/>
      <c r="S162" s="927"/>
      <c r="U162" s="44"/>
    </row>
    <row r="163" spans="2:21" x14ac:dyDescent="0.3">
      <c r="B163" s="925"/>
      <c r="C163" s="926"/>
      <c r="D163" s="926"/>
      <c r="E163" s="926"/>
      <c r="F163" s="926"/>
      <c r="G163" s="926"/>
      <c r="H163" s="926"/>
      <c r="I163" s="926"/>
      <c r="J163" s="926"/>
      <c r="K163" s="926"/>
      <c r="L163" s="926"/>
      <c r="M163" s="926"/>
      <c r="N163" s="926"/>
      <c r="O163" s="926"/>
      <c r="P163" s="926"/>
      <c r="Q163" s="926"/>
      <c r="R163" s="926"/>
      <c r="S163" s="927"/>
      <c r="U163" s="44"/>
    </row>
    <row r="164" spans="2:21" x14ac:dyDescent="0.3">
      <c r="B164" s="925"/>
      <c r="C164" s="926"/>
      <c r="D164" s="926"/>
      <c r="E164" s="926"/>
      <c r="F164" s="926"/>
      <c r="G164" s="926"/>
      <c r="H164" s="926"/>
      <c r="I164" s="926"/>
      <c r="J164" s="926"/>
      <c r="K164" s="926"/>
      <c r="L164" s="926"/>
      <c r="M164" s="926"/>
      <c r="N164" s="926"/>
      <c r="O164" s="926"/>
      <c r="P164" s="926"/>
      <c r="Q164" s="926"/>
      <c r="R164" s="926"/>
      <c r="S164" s="927"/>
      <c r="U164" s="44"/>
    </row>
    <row r="165" spans="2:21" x14ac:dyDescent="0.3">
      <c r="B165" s="925"/>
      <c r="C165" s="926"/>
      <c r="D165" s="926"/>
      <c r="E165" s="926"/>
      <c r="F165" s="926"/>
      <c r="G165" s="926"/>
      <c r="H165" s="926"/>
      <c r="I165" s="926"/>
      <c r="J165" s="926"/>
      <c r="K165" s="926"/>
      <c r="L165" s="926"/>
      <c r="M165" s="926"/>
      <c r="N165" s="926"/>
      <c r="O165" s="926"/>
      <c r="P165" s="926"/>
      <c r="Q165" s="926"/>
      <c r="R165" s="926"/>
      <c r="S165" s="927"/>
      <c r="U165" s="44"/>
    </row>
    <row r="166" spans="2:21" x14ac:dyDescent="0.3">
      <c r="B166" s="925"/>
      <c r="C166" s="926"/>
      <c r="D166" s="926"/>
      <c r="E166" s="926"/>
      <c r="F166" s="926"/>
      <c r="G166" s="926"/>
      <c r="H166" s="926"/>
      <c r="I166" s="926"/>
      <c r="J166" s="926"/>
      <c r="K166" s="926"/>
      <c r="L166" s="926"/>
      <c r="M166" s="926"/>
      <c r="N166" s="926"/>
      <c r="O166" s="926"/>
      <c r="P166" s="926"/>
      <c r="Q166" s="926"/>
      <c r="R166" s="926"/>
      <c r="S166" s="927"/>
      <c r="U166" s="44"/>
    </row>
    <row r="167" spans="2:21" x14ac:dyDescent="0.3">
      <c r="B167" s="925"/>
      <c r="C167" s="926"/>
      <c r="D167" s="926"/>
      <c r="E167" s="926"/>
      <c r="F167" s="926"/>
      <c r="G167" s="926"/>
      <c r="H167" s="926"/>
      <c r="I167" s="926"/>
      <c r="J167" s="926"/>
      <c r="K167" s="926"/>
      <c r="L167" s="926"/>
      <c r="M167" s="926"/>
      <c r="N167" s="926"/>
      <c r="O167" s="926"/>
      <c r="P167" s="926"/>
      <c r="Q167" s="926"/>
      <c r="R167" s="926"/>
      <c r="S167" s="927"/>
      <c r="U167" s="44"/>
    </row>
    <row r="168" spans="2:21" x14ac:dyDescent="0.3">
      <c r="B168" s="925"/>
      <c r="C168" s="926"/>
      <c r="D168" s="926"/>
      <c r="E168" s="926"/>
      <c r="F168" s="926"/>
      <c r="G168" s="926"/>
      <c r="H168" s="926"/>
      <c r="I168" s="926"/>
      <c r="J168" s="926"/>
      <c r="K168" s="926"/>
      <c r="L168" s="926"/>
      <c r="M168" s="926"/>
      <c r="N168" s="926"/>
      <c r="O168" s="926"/>
      <c r="P168" s="926"/>
      <c r="Q168" s="926"/>
      <c r="R168" s="926"/>
      <c r="S168" s="927"/>
      <c r="U168" s="44"/>
    </row>
    <row r="169" spans="2:21" x14ac:dyDescent="0.3">
      <c r="B169" s="925"/>
      <c r="C169" s="926"/>
      <c r="D169" s="926"/>
      <c r="E169" s="926"/>
      <c r="F169" s="926"/>
      <c r="G169" s="926"/>
      <c r="H169" s="926"/>
      <c r="I169" s="926"/>
      <c r="J169" s="926"/>
      <c r="K169" s="926"/>
      <c r="L169" s="926"/>
      <c r="M169" s="926"/>
      <c r="N169" s="926"/>
      <c r="O169" s="926"/>
      <c r="P169" s="926"/>
      <c r="Q169" s="926"/>
      <c r="R169" s="926"/>
      <c r="S169" s="927"/>
      <c r="U169" s="44"/>
    </row>
    <row r="170" spans="2:21" x14ac:dyDescent="0.3">
      <c r="B170" s="925"/>
      <c r="C170" s="926"/>
      <c r="D170" s="926"/>
      <c r="E170" s="926"/>
      <c r="F170" s="926"/>
      <c r="G170" s="926"/>
      <c r="H170" s="926"/>
      <c r="I170" s="926"/>
      <c r="J170" s="926"/>
      <c r="K170" s="926"/>
      <c r="L170" s="926"/>
      <c r="M170" s="926"/>
      <c r="N170" s="926"/>
      <c r="O170" s="926"/>
      <c r="P170" s="926"/>
      <c r="Q170" s="926"/>
      <c r="R170" s="926"/>
      <c r="S170" s="927"/>
      <c r="U170" s="44"/>
    </row>
    <row r="171" spans="2:21" x14ac:dyDescent="0.3">
      <c r="B171" s="925"/>
      <c r="C171" s="926"/>
      <c r="D171" s="926"/>
      <c r="E171" s="926"/>
      <c r="F171" s="926"/>
      <c r="G171" s="926"/>
      <c r="H171" s="926"/>
      <c r="I171" s="926"/>
      <c r="J171" s="926"/>
      <c r="K171" s="926"/>
      <c r="L171" s="926"/>
      <c r="M171" s="926"/>
      <c r="N171" s="926"/>
      <c r="O171" s="926"/>
      <c r="P171" s="926"/>
      <c r="Q171" s="926"/>
      <c r="R171" s="926"/>
      <c r="S171" s="927"/>
      <c r="U171" s="44"/>
    </row>
    <row r="172" spans="2:21" x14ac:dyDescent="0.3">
      <c r="B172" s="925"/>
      <c r="C172" s="926"/>
      <c r="D172" s="926"/>
      <c r="E172" s="926"/>
      <c r="F172" s="926"/>
      <c r="G172" s="926"/>
      <c r="H172" s="926"/>
      <c r="I172" s="926"/>
      <c r="J172" s="926"/>
      <c r="K172" s="926"/>
      <c r="L172" s="926"/>
      <c r="M172" s="926"/>
      <c r="N172" s="926"/>
      <c r="O172" s="926"/>
      <c r="P172" s="926"/>
      <c r="Q172" s="926"/>
      <c r="R172" s="926"/>
      <c r="S172" s="927"/>
      <c r="U172" s="44"/>
    </row>
    <row r="173" spans="2:21" x14ac:dyDescent="0.3">
      <c r="B173" s="925"/>
      <c r="C173" s="926"/>
      <c r="D173" s="926"/>
      <c r="E173" s="926"/>
      <c r="F173" s="926"/>
      <c r="G173" s="926"/>
      <c r="H173" s="926"/>
      <c r="I173" s="926"/>
      <c r="J173" s="926"/>
      <c r="K173" s="926"/>
      <c r="L173" s="926"/>
      <c r="M173" s="926"/>
      <c r="N173" s="926"/>
      <c r="O173" s="926"/>
      <c r="P173" s="926"/>
      <c r="Q173" s="926"/>
      <c r="R173" s="926"/>
      <c r="S173" s="927"/>
      <c r="U173" s="44"/>
    </row>
    <row r="174" spans="2:21" x14ac:dyDescent="0.3">
      <c r="B174" s="925"/>
      <c r="C174" s="926"/>
      <c r="D174" s="926"/>
      <c r="E174" s="926"/>
      <c r="F174" s="926"/>
      <c r="G174" s="926"/>
      <c r="H174" s="926"/>
      <c r="I174" s="926"/>
      <c r="J174" s="926"/>
      <c r="K174" s="926"/>
      <c r="L174" s="926"/>
      <c r="M174" s="926"/>
      <c r="N174" s="926"/>
      <c r="O174" s="926"/>
      <c r="P174" s="926"/>
      <c r="Q174" s="926"/>
      <c r="R174" s="926"/>
      <c r="S174" s="927"/>
      <c r="U174" s="44"/>
    </row>
    <row r="175" spans="2:21" x14ac:dyDescent="0.3">
      <c r="B175" s="925"/>
      <c r="C175" s="926"/>
      <c r="D175" s="926"/>
      <c r="E175" s="926"/>
      <c r="F175" s="926"/>
      <c r="G175" s="926"/>
      <c r="H175" s="926"/>
      <c r="I175" s="926"/>
      <c r="J175" s="926"/>
      <c r="K175" s="926"/>
      <c r="L175" s="926"/>
      <c r="M175" s="926"/>
      <c r="N175" s="926"/>
      <c r="O175" s="926"/>
      <c r="P175" s="926"/>
      <c r="Q175" s="926"/>
      <c r="R175" s="926"/>
      <c r="S175" s="927"/>
      <c r="U175" s="44"/>
    </row>
    <row r="176" spans="2:21" x14ac:dyDescent="0.3">
      <c r="B176" s="925"/>
      <c r="C176" s="926"/>
      <c r="D176" s="926"/>
      <c r="E176" s="926"/>
      <c r="F176" s="926"/>
      <c r="G176" s="926"/>
      <c r="H176" s="926"/>
      <c r="I176" s="926"/>
      <c r="J176" s="926"/>
      <c r="K176" s="926"/>
      <c r="L176" s="926"/>
      <c r="M176" s="926"/>
      <c r="N176" s="926"/>
      <c r="O176" s="926"/>
      <c r="P176" s="926"/>
      <c r="Q176" s="926"/>
      <c r="R176" s="926"/>
      <c r="S176" s="927"/>
      <c r="U176" s="44"/>
    </row>
    <row r="177" spans="1:21" ht="17.25" thickBot="1" x14ac:dyDescent="0.35">
      <c r="B177" s="928"/>
      <c r="C177" s="929"/>
      <c r="D177" s="929"/>
      <c r="E177" s="929"/>
      <c r="F177" s="929"/>
      <c r="G177" s="929"/>
      <c r="H177" s="929"/>
      <c r="I177" s="929"/>
      <c r="J177" s="929"/>
      <c r="K177" s="929"/>
      <c r="L177" s="929"/>
      <c r="M177" s="929"/>
      <c r="N177" s="929"/>
      <c r="O177" s="929"/>
      <c r="P177" s="929"/>
      <c r="Q177" s="929"/>
      <c r="R177" s="929"/>
      <c r="S177" s="930"/>
      <c r="U177" s="44"/>
    </row>
    <row r="178" spans="1:21" x14ac:dyDescent="0.3">
      <c r="U178" s="44"/>
    </row>
    <row r="179" spans="1:21" x14ac:dyDescent="0.3">
      <c r="A179" s="44"/>
      <c r="B179" s="44"/>
      <c r="C179" s="44"/>
      <c r="D179" s="44"/>
      <c r="E179" s="44"/>
      <c r="F179" s="44"/>
      <c r="G179" s="44"/>
      <c r="H179" s="44"/>
      <c r="I179" s="44"/>
      <c r="J179" s="44"/>
      <c r="K179" s="44"/>
      <c r="L179" s="44"/>
      <c r="M179" s="44"/>
      <c r="N179" s="44"/>
      <c r="O179" s="44"/>
      <c r="P179" s="44"/>
      <c r="Q179" s="44"/>
      <c r="R179" s="44"/>
      <c r="S179" s="44"/>
      <c r="T179" s="44"/>
      <c r="U179" s="44"/>
    </row>
  </sheetData>
  <sheetProtection password="CAE2" sheet="1" scenarios="1" selectLockedCells="1"/>
  <mergeCells count="11">
    <mergeCell ref="B96:H121"/>
    <mergeCell ref="J96:S121"/>
    <mergeCell ref="B152:S177"/>
    <mergeCell ref="B2:C2"/>
    <mergeCell ref="B12:H37"/>
    <mergeCell ref="J12:S37"/>
    <mergeCell ref="B40:S65"/>
    <mergeCell ref="B68:H93"/>
    <mergeCell ref="J68:S93"/>
    <mergeCell ref="B124:S149"/>
    <mergeCell ref="E4:F4"/>
  </mergeCells>
  <dataValidations count="1">
    <dataValidation type="list" allowBlank="1" showInputMessage="1" showErrorMessage="1" sqref="Z13">
      <formula1>Yes_No</formula1>
    </dataValidation>
  </dataValidations>
  <hyperlinks>
    <hyperlink ref="E4" location="Instructions!C33" display="Back to Instructions tab"/>
  </hyperlinks>
  <printOptions horizontalCentered="1"/>
  <pageMargins left="0.25" right="0.25" top="0.75" bottom="0.25" header="0.3" footer="0.3"/>
  <pageSetup scale="75" fitToHeight="3" orientation="landscape" r:id="rId1"/>
  <headerFooter>
    <oddHeader>&amp;F</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I53"/>
  <sheetViews>
    <sheetView showGridLines="0" zoomScale="90" zoomScaleNormal="90" workbookViewId="0">
      <selection activeCell="E4" sqref="E4"/>
    </sheetView>
  </sheetViews>
  <sheetFormatPr defaultRowHeight="16.5" x14ac:dyDescent="0.3"/>
  <cols>
    <col min="1" max="1" width="4.42578125" style="43" customWidth="1"/>
    <col min="2" max="2" width="28.5703125" style="43" customWidth="1"/>
    <col min="3" max="3" width="51.5703125" style="43" customWidth="1"/>
    <col min="4" max="4" width="9.140625" style="43"/>
    <col min="5" max="5" width="24.140625" style="43" bestFit="1" customWidth="1"/>
    <col min="6" max="6" width="9.140625" style="43"/>
    <col min="7" max="7" width="63.5703125" style="43" customWidth="1"/>
    <col min="8" max="8" width="5" style="43" customWidth="1"/>
    <col min="9" max="9" width="4.42578125" style="43" customWidth="1"/>
    <col min="10" max="16384" width="9.140625" style="43"/>
  </cols>
  <sheetData>
    <row r="1" spans="2:9" ht="17.25" thickBot="1" x14ac:dyDescent="0.35">
      <c r="I1" s="44"/>
    </row>
    <row r="2" spans="2:9" ht="18" thickBot="1" x14ac:dyDescent="0.35">
      <c r="B2" s="600" t="str">
        <f>'Version Control'!$B$2</f>
        <v>Title Block</v>
      </c>
      <c r="C2" s="601"/>
      <c r="I2" s="44"/>
    </row>
    <row r="3" spans="2:9" x14ac:dyDescent="0.3">
      <c r="B3" s="447" t="str">
        <f>'Version Control'!$B$3</f>
        <v>Test Report Template Name:</v>
      </c>
      <c r="C3" s="448" t="str">
        <f>'Version Control'!$C$3</f>
        <v>Residential Refrigerator-Freezer  Appendix A1</v>
      </c>
      <c r="I3" s="44"/>
    </row>
    <row r="4" spans="2:9" x14ac:dyDescent="0.3">
      <c r="B4" s="445" t="str">
        <f>'Version Control'!$B$4</f>
        <v>Version Number:</v>
      </c>
      <c r="C4" s="577" t="str">
        <f>'Version Control'!$C$4</f>
        <v>v3.0</v>
      </c>
      <c r="E4" s="86" t="s">
        <v>289</v>
      </c>
      <c r="I4" s="44"/>
    </row>
    <row r="5" spans="2:9" x14ac:dyDescent="0.3">
      <c r="B5" s="444" t="str">
        <f>'Version Control'!$B$5</f>
        <v xml:space="preserve">Latest Template Revision: </v>
      </c>
      <c r="C5" s="442">
        <f>'Version Control'!$C$5</f>
        <v>42160</v>
      </c>
      <c r="I5" s="44"/>
    </row>
    <row r="6" spans="2:9" x14ac:dyDescent="0.3">
      <c r="B6" s="444" t="str">
        <f>'Version Control'!$B$6</f>
        <v>Tab Name:</v>
      </c>
      <c r="C6" s="577" t="str">
        <f ca="1">MID(CELL("filename",B1), FIND("]", CELL("filename", B1))+ 1, 255)</f>
        <v>Comments</v>
      </c>
      <c r="I6" s="44"/>
    </row>
    <row r="7" spans="2:9" ht="39.75" customHeight="1" x14ac:dyDescent="0.3">
      <c r="B7" s="578" t="str">
        <f>'Version Control'!$B$7</f>
        <v>File Name:</v>
      </c>
      <c r="C7" s="579" t="str">
        <f ca="1">'Version Control'!$C$7</f>
        <v>Residential Refrigerator-Freezer Appendix A1 - v3.0.xlsx</v>
      </c>
      <c r="I7" s="44"/>
    </row>
    <row r="8" spans="2:9" ht="17.25" thickBot="1" x14ac:dyDescent="0.35">
      <c r="B8" s="446" t="str">
        <f>'Version Control'!$B$8</f>
        <v xml:space="preserve">Test Completion Date: </v>
      </c>
      <c r="C8" s="443" t="str">
        <f>'Version Control'!$C$8</f>
        <v>[MM/DD/YYYY]</v>
      </c>
      <c r="I8" s="44"/>
    </row>
    <row r="9" spans="2:9" x14ac:dyDescent="0.3">
      <c r="I9" s="44"/>
    </row>
    <row r="10" spans="2:9" ht="17.25" thickBot="1" x14ac:dyDescent="0.35">
      <c r="I10" s="44"/>
    </row>
    <row r="11" spans="2:9" ht="18" thickBot="1" x14ac:dyDescent="0.35">
      <c r="B11" s="935" t="s">
        <v>283</v>
      </c>
      <c r="C11" s="936"/>
      <c r="D11" s="936"/>
      <c r="E11" s="936"/>
      <c r="F11" s="936"/>
      <c r="G11" s="937"/>
      <c r="I11" s="44"/>
    </row>
    <row r="12" spans="2:9" x14ac:dyDescent="0.3">
      <c r="B12" s="90"/>
      <c r="C12" s="91"/>
      <c r="D12" s="91"/>
      <c r="E12" s="91"/>
      <c r="F12" s="91"/>
      <c r="G12" s="92"/>
      <c r="I12" s="44"/>
    </row>
    <row r="13" spans="2:9" x14ac:dyDescent="0.3">
      <c r="B13" s="650"/>
      <c r="C13" s="651"/>
      <c r="D13" s="651"/>
      <c r="E13" s="651"/>
      <c r="F13" s="651"/>
      <c r="G13" s="652"/>
      <c r="I13" s="44"/>
    </row>
    <row r="14" spans="2:9" x14ac:dyDescent="0.3">
      <c r="B14" s="653"/>
      <c r="C14" s="654"/>
      <c r="D14" s="654"/>
      <c r="E14" s="654"/>
      <c r="F14" s="654"/>
      <c r="G14" s="655"/>
      <c r="I14" s="44"/>
    </row>
    <row r="15" spans="2:9" x14ac:dyDescent="0.3">
      <c r="B15" s="653"/>
      <c r="C15" s="654"/>
      <c r="D15" s="654"/>
      <c r="E15" s="654"/>
      <c r="F15" s="654"/>
      <c r="G15" s="655"/>
      <c r="I15" s="44"/>
    </row>
    <row r="16" spans="2:9" x14ac:dyDescent="0.3">
      <c r="B16" s="932"/>
      <c r="C16" s="933"/>
      <c r="D16" s="933"/>
      <c r="E16" s="933"/>
      <c r="F16" s="933"/>
      <c r="G16" s="934"/>
      <c r="I16" s="44"/>
    </row>
    <row r="17" spans="2:9" x14ac:dyDescent="0.3">
      <c r="B17" s="90"/>
      <c r="C17" s="91"/>
      <c r="D17" s="91"/>
      <c r="E17" s="91"/>
      <c r="F17" s="91"/>
      <c r="G17" s="92"/>
      <c r="I17" s="44"/>
    </row>
    <row r="18" spans="2:9" x14ac:dyDescent="0.3">
      <c r="B18" s="650"/>
      <c r="C18" s="651"/>
      <c r="D18" s="651"/>
      <c r="E18" s="651"/>
      <c r="F18" s="651"/>
      <c r="G18" s="652"/>
      <c r="I18" s="44"/>
    </row>
    <row r="19" spans="2:9" x14ac:dyDescent="0.3">
      <c r="B19" s="653"/>
      <c r="C19" s="654"/>
      <c r="D19" s="654"/>
      <c r="E19" s="654"/>
      <c r="F19" s="654"/>
      <c r="G19" s="655"/>
      <c r="I19" s="44"/>
    </row>
    <row r="20" spans="2:9" x14ac:dyDescent="0.3">
      <c r="B20" s="653"/>
      <c r="C20" s="654"/>
      <c r="D20" s="654"/>
      <c r="E20" s="654"/>
      <c r="F20" s="654"/>
      <c r="G20" s="655"/>
      <c r="I20" s="44"/>
    </row>
    <row r="21" spans="2:9" x14ac:dyDescent="0.3">
      <c r="B21" s="932"/>
      <c r="C21" s="933"/>
      <c r="D21" s="933"/>
      <c r="E21" s="933"/>
      <c r="F21" s="933"/>
      <c r="G21" s="934"/>
      <c r="I21" s="44"/>
    </row>
    <row r="22" spans="2:9" x14ac:dyDescent="0.3">
      <c r="B22" s="90"/>
      <c r="C22" s="91"/>
      <c r="D22" s="91"/>
      <c r="E22" s="91"/>
      <c r="F22" s="91"/>
      <c r="G22" s="92"/>
      <c r="I22" s="44"/>
    </row>
    <row r="23" spans="2:9" x14ac:dyDescent="0.3">
      <c r="B23" s="650"/>
      <c r="C23" s="651"/>
      <c r="D23" s="651"/>
      <c r="E23" s="651"/>
      <c r="F23" s="651"/>
      <c r="G23" s="652"/>
      <c r="I23" s="44"/>
    </row>
    <row r="24" spans="2:9" x14ac:dyDescent="0.3">
      <c r="B24" s="653"/>
      <c r="C24" s="654"/>
      <c r="D24" s="654"/>
      <c r="E24" s="654"/>
      <c r="F24" s="654"/>
      <c r="G24" s="655"/>
      <c r="I24" s="44"/>
    </row>
    <row r="25" spans="2:9" x14ac:dyDescent="0.3">
      <c r="B25" s="653"/>
      <c r="C25" s="654"/>
      <c r="D25" s="654"/>
      <c r="E25" s="654"/>
      <c r="F25" s="654"/>
      <c r="G25" s="655"/>
      <c r="I25" s="44"/>
    </row>
    <row r="26" spans="2:9" x14ac:dyDescent="0.3">
      <c r="B26" s="932"/>
      <c r="C26" s="933"/>
      <c r="D26" s="933"/>
      <c r="E26" s="933"/>
      <c r="F26" s="933"/>
      <c r="G26" s="934"/>
      <c r="I26" s="44"/>
    </row>
    <row r="27" spans="2:9" x14ac:dyDescent="0.3">
      <c r="B27" s="90"/>
      <c r="C27" s="91"/>
      <c r="D27" s="91"/>
      <c r="E27" s="91"/>
      <c r="F27" s="91"/>
      <c r="G27" s="92"/>
      <c r="I27" s="44"/>
    </row>
    <row r="28" spans="2:9" x14ac:dyDescent="0.3">
      <c r="B28" s="650"/>
      <c r="C28" s="651"/>
      <c r="D28" s="651"/>
      <c r="E28" s="651"/>
      <c r="F28" s="651"/>
      <c r="G28" s="652"/>
      <c r="I28" s="44"/>
    </row>
    <row r="29" spans="2:9" x14ac:dyDescent="0.3">
      <c r="B29" s="653"/>
      <c r="C29" s="654"/>
      <c r="D29" s="654"/>
      <c r="E29" s="654"/>
      <c r="F29" s="654"/>
      <c r="G29" s="655"/>
      <c r="I29" s="44"/>
    </row>
    <row r="30" spans="2:9" x14ac:dyDescent="0.3">
      <c r="B30" s="653"/>
      <c r="C30" s="654"/>
      <c r="D30" s="654"/>
      <c r="E30" s="654"/>
      <c r="F30" s="654"/>
      <c r="G30" s="655"/>
      <c r="I30" s="44"/>
    </row>
    <row r="31" spans="2:9" x14ac:dyDescent="0.3">
      <c r="B31" s="932"/>
      <c r="C31" s="933"/>
      <c r="D31" s="933"/>
      <c r="E31" s="933"/>
      <c r="F31" s="933"/>
      <c r="G31" s="934"/>
      <c r="I31" s="44"/>
    </row>
    <row r="32" spans="2:9" x14ac:dyDescent="0.3">
      <c r="B32" s="90"/>
      <c r="C32" s="91"/>
      <c r="D32" s="91"/>
      <c r="E32" s="91"/>
      <c r="F32" s="91"/>
      <c r="G32" s="92"/>
      <c r="I32" s="44"/>
    </row>
    <row r="33" spans="2:9" x14ac:dyDescent="0.3">
      <c r="B33" s="650"/>
      <c r="C33" s="651"/>
      <c r="D33" s="651"/>
      <c r="E33" s="651"/>
      <c r="F33" s="651"/>
      <c r="G33" s="652"/>
      <c r="I33" s="44"/>
    </row>
    <row r="34" spans="2:9" x14ac:dyDescent="0.3">
      <c r="B34" s="653"/>
      <c r="C34" s="654"/>
      <c r="D34" s="654"/>
      <c r="E34" s="654"/>
      <c r="F34" s="654"/>
      <c r="G34" s="655"/>
      <c r="I34" s="44"/>
    </row>
    <row r="35" spans="2:9" x14ac:dyDescent="0.3">
      <c r="B35" s="653"/>
      <c r="C35" s="654"/>
      <c r="D35" s="654"/>
      <c r="E35" s="654"/>
      <c r="F35" s="654"/>
      <c r="G35" s="655"/>
      <c r="I35" s="44"/>
    </row>
    <row r="36" spans="2:9" x14ac:dyDescent="0.3">
      <c r="B36" s="932"/>
      <c r="C36" s="933"/>
      <c r="D36" s="933"/>
      <c r="E36" s="933"/>
      <c r="F36" s="933"/>
      <c r="G36" s="934"/>
      <c r="I36" s="44"/>
    </row>
    <row r="37" spans="2:9" x14ac:dyDescent="0.3">
      <c r="B37" s="90"/>
      <c r="C37" s="91"/>
      <c r="D37" s="91"/>
      <c r="E37" s="91"/>
      <c r="F37" s="91"/>
      <c r="G37" s="92"/>
      <c r="I37" s="44"/>
    </row>
    <row r="38" spans="2:9" x14ac:dyDescent="0.3">
      <c r="B38" s="650"/>
      <c r="C38" s="651"/>
      <c r="D38" s="651"/>
      <c r="E38" s="651"/>
      <c r="F38" s="651"/>
      <c r="G38" s="652"/>
      <c r="I38" s="44"/>
    </row>
    <row r="39" spans="2:9" x14ac:dyDescent="0.3">
      <c r="B39" s="653"/>
      <c r="C39" s="654"/>
      <c r="D39" s="654"/>
      <c r="E39" s="654"/>
      <c r="F39" s="654"/>
      <c r="G39" s="655"/>
      <c r="I39" s="44"/>
    </row>
    <row r="40" spans="2:9" x14ac:dyDescent="0.3">
      <c r="B40" s="653"/>
      <c r="C40" s="654"/>
      <c r="D40" s="654"/>
      <c r="E40" s="654"/>
      <c r="F40" s="654"/>
      <c r="G40" s="655"/>
      <c r="I40" s="44"/>
    </row>
    <row r="41" spans="2:9" x14ac:dyDescent="0.3">
      <c r="B41" s="932"/>
      <c r="C41" s="933"/>
      <c r="D41" s="933"/>
      <c r="E41" s="933"/>
      <c r="F41" s="933"/>
      <c r="G41" s="934"/>
      <c r="I41" s="44"/>
    </row>
    <row r="42" spans="2:9" x14ac:dyDescent="0.3">
      <c r="B42" s="90"/>
      <c r="C42" s="91"/>
      <c r="D42" s="91"/>
      <c r="E42" s="91"/>
      <c r="F42" s="91"/>
      <c r="G42" s="92"/>
      <c r="I42" s="44"/>
    </row>
    <row r="43" spans="2:9" x14ac:dyDescent="0.3">
      <c r="B43" s="650"/>
      <c r="C43" s="651"/>
      <c r="D43" s="651"/>
      <c r="E43" s="651"/>
      <c r="F43" s="651"/>
      <c r="G43" s="652"/>
      <c r="I43" s="44"/>
    </row>
    <row r="44" spans="2:9" x14ac:dyDescent="0.3">
      <c r="B44" s="653"/>
      <c r="C44" s="654"/>
      <c r="D44" s="654"/>
      <c r="E44" s="654"/>
      <c r="F44" s="654"/>
      <c r="G44" s="655"/>
      <c r="I44" s="44"/>
    </row>
    <row r="45" spans="2:9" x14ac:dyDescent="0.3">
      <c r="B45" s="653"/>
      <c r="C45" s="654"/>
      <c r="D45" s="654"/>
      <c r="E45" s="654"/>
      <c r="F45" s="654"/>
      <c r="G45" s="655"/>
      <c r="I45" s="44"/>
    </row>
    <row r="46" spans="2:9" x14ac:dyDescent="0.3">
      <c r="B46" s="932"/>
      <c r="C46" s="933"/>
      <c r="D46" s="933"/>
      <c r="E46" s="933"/>
      <c r="F46" s="933"/>
      <c r="G46" s="934"/>
      <c r="I46" s="44"/>
    </row>
    <row r="47" spans="2:9" x14ac:dyDescent="0.3">
      <c r="B47" s="90"/>
      <c r="C47" s="91"/>
      <c r="D47" s="91"/>
      <c r="E47" s="91"/>
      <c r="F47" s="91"/>
      <c r="G47" s="92"/>
      <c r="I47" s="44"/>
    </row>
    <row r="48" spans="2:9" x14ac:dyDescent="0.3">
      <c r="B48" s="650"/>
      <c r="C48" s="651"/>
      <c r="D48" s="651"/>
      <c r="E48" s="651"/>
      <c r="F48" s="651"/>
      <c r="G48" s="652"/>
      <c r="I48" s="44"/>
    </row>
    <row r="49" spans="1:9" x14ac:dyDescent="0.3">
      <c r="B49" s="653"/>
      <c r="C49" s="654"/>
      <c r="D49" s="654"/>
      <c r="E49" s="654"/>
      <c r="F49" s="654"/>
      <c r="G49" s="655"/>
      <c r="I49" s="44"/>
    </row>
    <row r="50" spans="1:9" x14ac:dyDescent="0.3">
      <c r="B50" s="653"/>
      <c r="C50" s="654"/>
      <c r="D50" s="654"/>
      <c r="E50" s="654"/>
      <c r="F50" s="654"/>
      <c r="G50" s="655"/>
      <c r="I50" s="44"/>
    </row>
    <row r="51" spans="1:9" ht="17.25" thickBot="1" x14ac:dyDescent="0.35">
      <c r="B51" s="656"/>
      <c r="C51" s="657"/>
      <c r="D51" s="657"/>
      <c r="E51" s="657"/>
      <c r="F51" s="657"/>
      <c r="G51" s="658"/>
      <c r="I51" s="44"/>
    </row>
    <row r="52" spans="1:9" x14ac:dyDescent="0.3">
      <c r="I52" s="44"/>
    </row>
    <row r="53" spans="1:9" x14ac:dyDescent="0.3">
      <c r="A53" s="44"/>
      <c r="B53" s="44"/>
      <c r="C53" s="44"/>
      <c r="D53" s="44"/>
      <c r="E53" s="44"/>
      <c r="F53" s="44"/>
      <c r="G53" s="44"/>
      <c r="H53" s="44"/>
      <c r="I53" s="44"/>
    </row>
  </sheetData>
  <sheetProtection password="CAE2" sheet="1" objects="1" scenarios="1" selectLockedCells="1"/>
  <mergeCells count="10">
    <mergeCell ref="B48:G51"/>
    <mergeCell ref="B2:C2"/>
    <mergeCell ref="B13:G16"/>
    <mergeCell ref="B18:G21"/>
    <mergeCell ref="B23:G26"/>
    <mergeCell ref="B28:G31"/>
    <mergeCell ref="B33:G36"/>
    <mergeCell ref="B38:G41"/>
    <mergeCell ref="B43:G46"/>
    <mergeCell ref="B11:G11"/>
  </mergeCells>
  <hyperlinks>
    <hyperlink ref="E4" location="Instructions!C33" display="Back to Instructions tab"/>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G20"/>
  <sheetViews>
    <sheetView showGridLines="0" zoomScale="80" zoomScaleNormal="80" workbookViewId="0">
      <selection activeCell="E4" sqref="E4"/>
    </sheetView>
  </sheetViews>
  <sheetFormatPr defaultRowHeight="16.5" x14ac:dyDescent="0.3"/>
  <cols>
    <col min="1" max="1" width="4.28515625" style="82" customWidth="1"/>
    <col min="2" max="2" width="31.140625" style="82" customWidth="1"/>
    <col min="3" max="3" width="49.28515625" style="82" customWidth="1"/>
    <col min="4" max="4" width="26.28515625" style="82" customWidth="1"/>
    <col min="5" max="5" width="41.85546875" style="82" customWidth="1"/>
    <col min="6" max="6" width="5" style="82" customWidth="1"/>
    <col min="7" max="7" width="4.140625" style="82" customWidth="1"/>
    <col min="8" max="16384" width="9.140625" style="82"/>
  </cols>
  <sheetData>
    <row r="1" spans="1:7" ht="17.25" thickBot="1" x14ac:dyDescent="0.35">
      <c r="G1" s="421"/>
    </row>
    <row r="2" spans="1:7" ht="18" thickBot="1" x14ac:dyDescent="0.35">
      <c r="B2" s="600" t="str">
        <f>'Version Control'!$B$2</f>
        <v>Title Block</v>
      </c>
      <c r="C2" s="601"/>
      <c r="G2" s="421"/>
    </row>
    <row r="3" spans="1:7" x14ac:dyDescent="0.3">
      <c r="B3" s="447" t="str">
        <f>'Version Control'!$B$3</f>
        <v>Test Report Template Name:</v>
      </c>
      <c r="C3" s="448" t="str">
        <f>'Version Control'!$C$3</f>
        <v>Residential Refrigerator-Freezer  Appendix A1</v>
      </c>
      <c r="G3" s="421"/>
    </row>
    <row r="4" spans="1:7" ht="18" x14ac:dyDescent="0.35">
      <c r="B4" s="445" t="str">
        <f>'Version Control'!$B$4</f>
        <v>Version Number:</v>
      </c>
      <c r="C4" s="577" t="str">
        <f>'Version Control'!$C$4</f>
        <v>v3.0</v>
      </c>
      <c r="E4" s="85" t="s">
        <v>289</v>
      </c>
      <c r="G4" s="421"/>
    </row>
    <row r="5" spans="1:7" x14ac:dyDescent="0.3">
      <c r="B5" s="444" t="str">
        <f>'Version Control'!$B$5</f>
        <v xml:space="preserve">Latest Template Revision: </v>
      </c>
      <c r="C5" s="442">
        <f>'Version Control'!$C$5</f>
        <v>42160</v>
      </c>
      <c r="G5" s="421"/>
    </row>
    <row r="6" spans="1:7" x14ac:dyDescent="0.3">
      <c r="B6" s="444" t="str">
        <f>'Version Control'!$B$6</f>
        <v>Tab Name:</v>
      </c>
      <c r="C6" s="577" t="str">
        <f ca="1">MID(CELL("filename",B1), FIND("]", CELL("filename", B1))+ 1, 255)</f>
        <v>Report Sign-Off Block</v>
      </c>
      <c r="G6" s="421"/>
    </row>
    <row r="7" spans="1:7" ht="33" x14ac:dyDescent="0.3">
      <c r="B7" s="578" t="str">
        <f>'Version Control'!$B$7</f>
        <v>File Name:</v>
      </c>
      <c r="C7" s="579" t="str">
        <f ca="1">'Version Control'!$C$7</f>
        <v>Residential Refrigerator-Freezer Appendix A1 - v3.0.xlsx</v>
      </c>
      <c r="G7" s="421"/>
    </row>
    <row r="8" spans="1:7" ht="17.25" thickBot="1" x14ac:dyDescent="0.35">
      <c r="B8" s="446" t="str">
        <f>'Version Control'!$B$8</f>
        <v xml:space="preserve">Test Completion Date: </v>
      </c>
      <c r="C8" s="443" t="str">
        <f>'Version Control'!$C$8</f>
        <v>[MM/DD/YYYY]</v>
      </c>
      <c r="G8" s="421"/>
    </row>
    <row r="9" spans="1:7" x14ac:dyDescent="0.3">
      <c r="G9" s="421"/>
    </row>
    <row r="10" spans="1:7" ht="17.25" thickBot="1" x14ac:dyDescent="0.35">
      <c r="G10" s="421"/>
    </row>
    <row r="11" spans="1:7" ht="18" thickBot="1" x14ac:dyDescent="0.35">
      <c r="A11" s="83"/>
      <c r="B11" s="950" t="s">
        <v>220</v>
      </c>
      <c r="C11" s="951"/>
      <c r="D11" s="951"/>
      <c r="E11" s="952"/>
      <c r="G11" s="421"/>
    </row>
    <row r="12" spans="1:7" ht="28.5" customHeight="1" x14ac:dyDescent="0.3">
      <c r="A12" s="83"/>
      <c r="B12" s="940" t="s">
        <v>411</v>
      </c>
      <c r="C12" s="941"/>
      <c r="D12" s="941"/>
      <c r="E12" s="942"/>
      <c r="G12" s="421"/>
    </row>
    <row r="13" spans="1:7" ht="43.5" customHeight="1" thickBot="1" x14ac:dyDescent="0.35">
      <c r="A13" s="83"/>
      <c r="B13" s="943"/>
      <c r="C13" s="944"/>
      <c r="D13" s="944"/>
      <c r="E13" s="945"/>
      <c r="G13" s="421"/>
    </row>
    <row r="14" spans="1:7" ht="17.25" x14ac:dyDescent="0.35">
      <c r="A14" s="83"/>
      <c r="B14" s="946" t="s">
        <v>221</v>
      </c>
      <c r="C14" s="947"/>
      <c r="D14" s="422" t="s">
        <v>219</v>
      </c>
      <c r="E14" s="423" t="s">
        <v>222</v>
      </c>
      <c r="G14" s="421"/>
    </row>
    <row r="15" spans="1:7" x14ac:dyDescent="0.3">
      <c r="A15" s="83"/>
      <c r="B15" s="948" t="s">
        <v>223</v>
      </c>
      <c r="C15" s="949"/>
      <c r="D15" s="39" t="str">
        <f>'General Info &amp; Test Results'!C17</f>
        <v>[MM/DD/YYYY]</v>
      </c>
      <c r="E15" s="545" t="s">
        <v>413</v>
      </c>
      <c r="G15" s="421"/>
    </row>
    <row r="16" spans="1:7" x14ac:dyDescent="0.3">
      <c r="A16" s="83"/>
      <c r="B16" s="948" t="s">
        <v>368</v>
      </c>
      <c r="C16" s="949"/>
      <c r="D16" s="38" t="s">
        <v>257</v>
      </c>
      <c r="E16" s="545" t="s">
        <v>413</v>
      </c>
      <c r="G16" s="421"/>
    </row>
    <row r="17" spans="1:7" x14ac:dyDescent="0.3">
      <c r="A17" s="83"/>
      <c r="B17" s="948" t="s">
        <v>412</v>
      </c>
      <c r="C17" s="949"/>
      <c r="D17" s="38" t="s">
        <v>257</v>
      </c>
      <c r="E17" s="545" t="s">
        <v>413</v>
      </c>
      <c r="G17" s="421"/>
    </row>
    <row r="18" spans="1:7" ht="17.25" thickBot="1" x14ac:dyDescent="0.35">
      <c r="A18" s="83"/>
      <c r="B18" s="938" t="s">
        <v>412</v>
      </c>
      <c r="C18" s="939"/>
      <c r="D18" s="544" t="s">
        <v>257</v>
      </c>
      <c r="E18" s="599" t="s">
        <v>413</v>
      </c>
      <c r="G18" s="421"/>
    </row>
    <row r="19" spans="1:7" x14ac:dyDescent="0.3">
      <c r="G19" s="421"/>
    </row>
    <row r="20" spans="1:7" x14ac:dyDescent="0.3">
      <c r="A20" s="421"/>
      <c r="B20" s="421"/>
      <c r="C20" s="421"/>
      <c r="D20" s="421"/>
      <c r="E20" s="421"/>
      <c r="F20" s="421"/>
      <c r="G20" s="421"/>
    </row>
  </sheetData>
  <sheetProtection password="CAE2" sheet="1" objects="1" scenarios="1" selectLockedCells="1"/>
  <mergeCells count="8">
    <mergeCell ref="B2:C2"/>
    <mergeCell ref="B18:C18"/>
    <mergeCell ref="B12:E13"/>
    <mergeCell ref="B14:C14"/>
    <mergeCell ref="B15:C15"/>
    <mergeCell ref="B16:C16"/>
    <mergeCell ref="B17:C17"/>
    <mergeCell ref="B11:E11"/>
  </mergeCells>
  <hyperlinks>
    <hyperlink ref="E4" location="Instructions!C33" display="Back to Instructions tab"/>
  </hyperlinks>
  <pageMargins left="0.7" right="0.7" top="0.75" bottom="0.75" header="0.3" footer="0.3"/>
  <pageSetup orientation="portrait" horizontalDpi="200" verticalDpi="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B35"/>
  <sheetViews>
    <sheetView showGridLines="0" zoomScale="80" zoomScaleNormal="80" workbookViewId="0"/>
  </sheetViews>
  <sheetFormatPr defaultRowHeight="16.5" x14ac:dyDescent="0.3"/>
  <cols>
    <col min="1" max="1" width="3.42578125" style="1" customWidth="1"/>
    <col min="2" max="2" width="31.28515625" style="1" customWidth="1"/>
    <col min="3" max="3" width="49.140625" style="1" customWidth="1"/>
    <col min="4" max="4" width="23.5703125" style="1" customWidth="1"/>
    <col min="5" max="5" width="9.140625" style="1"/>
    <col min="6" max="6" width="16.42578125" style="1" bestFit="1" customWidth="1"/>
    <col min="7" max="7" width="9.140625" style="1"/>
    <col min="8" max="8" width="18.7109375" style="1" customWidth="1"/>
    <col min="9" max="9" width="56.5703125" style="1" bestFit="1" customWidth="1"/>
    <col min="10" max="10" width="8.5703125" style="1" bestFit="1" customWidth="1"/>
    <col min="11" max="11" width="9.140625" style="1"/>
    <col min="12" max="12" width="18.42578125" style="1" bestFit="1" customWidth="1"/>
    <col min="13" max="13" width="9.140625" style="1"/>
    <col min="14" max="14" width="12.85546875" style="1" bestFit="1" customWidth="1"/>
    <col min="15" max="15" width="9.140625" style="1"/>
    <col min="16" max="16" width="26.7109375" style="1" bestFit="1" customWidth="1"/>
    <col min="17" max="17" width="8.5703125" style="1" customWidth="1"/>
    <col min="18" max="18" width="17.85546875" style="1" bestFit="1" customWidth="1"/>
    <col min="19" max="19" width="9.140625" style="1"/>
    <col min="20" max="20" width="32.7109375" style="1" bestFit="1" customWidth="1"/>
    <col min="21" max="21" width="6.42578125" style="1" customWidth="1"/>
    <col min="22" max="22" width="13.7109375" style="1" bestFit="1" customWidth="1"/>
    <col min="23" max="23" width="9.140625" style="1"/>
    <col min="24" max="24" width="12.28515625" style="1" bestFit="1" customWidth="1"/>
    <col min="25" max="25" width="9.140625" style="1"/>
    <col min="26" max="26" width="12.42578125" style="1" bestFit="1" customWidth="1"/>
    <col min="27" max="27" width="4.5703125" style="1" customWidth="1"/>
    <col min="28" max="28" width="3.42578125" style="1" customWidth="1"/>
    <col min="29" max="16384" width="9.140625" style="1"/>
  </cols>
  <sheetData>
    <row r="1" spans="2:28" ht="17.25" thickBot="1" x14ac:dyDescent="0.35">
      <c r="AB1" s="438"/>
    </row>
    <row r="2" spans="2:28" ht="18" thickBot="1" x14ac:dyDescent="0.35">
      <c r="B2" s="600" t="str">
        <f>'Version Control'!$B$2</f>
        <v>Title Block</v>
      </c>
      <c r="C2" s="601"/>
      <c r="D2" s="450"/>
      <c r="E2" s="451"/>
      <c r="F2" s="451"/>
      <c r="AB2" s="438"/>
    </row>
    <row r="3" spans="2:28" x14ac:dyDescent="0.3">
      <c r="B3" s="447" t="str">
        <f>'Version Control'!$B$3</f>
        <v>Test Report Template Name:</v>
      </c>
      <c r="C3" s="448" t="str">
        <f>'Version Control'!$C$3</f>
        <v>Residential Refrigerator-Freezer  Appendix A1</v>
      </c>
      <c r="D3" s="452"/>
      <c r="E3" s="449"/>
      <c r="F3" s="449"/>
      <c r="AB3" s="438"/>
    </row>
    <row r="4" spans="2:28" x14ac:dyDescent="0.3">
      <c r="B4" s="445" t="str">
        <f>'Version Control'!$B$4</f>
        <v>Version Number:</v>
      </c>
      <c r="C4" s="577" t="str">
        <f>'Version Control'!$C$4</f>
        <v>v3.0</v>
      </c>
      <c r="D4" s="452"/>
      <c r="E4" s="449"/>
      <c r="F4" s="449"/>
      <c r="AB4" s="438"/>
    </row>
    <row r="5" spans="2:28" x14ac:dyDescent="0.3">
      <c r="B5" s="444" t="str">
        <f>'Version Control'!$B$5</f>
        <v xml:space="preserve">Latest Template Revision: </v>
      </c>
      <c r="C5" s="442">
        <f>'Version Control'!$C$5</f>
        <v>42160</v>
      </c>
      <c r="D5" s="452"/>
      <c r="E5" s="449"/>
      <c r="F5" s="449"/>
      <c r="AB5" s="438"/>
    </row>
    <row r="6" spans="2:28" x14ac:dyDescent="0.3">
      <c r="B6" s="444" t="str">
        <f>'Version Control'!$B$6</f>
        <v>Tab Name:</v>
      </c>
      <c r="C6" s="577" t="str">
        <f ca="1">MID(CELL("filename",B1), FIND("]", CELL("filename", B1))+ 1, 255)</f>
        <v>Drop-Downs</v>
      </c>
      <c r="D6" s="452"/>
      <c r="E6" s="449"/>
      <c r="F6" s="449"/>
      <c r="AB6" s="438"/>
    </row>
    <row r="7" spans="2:28" ht="35.25" customHeight="1" x14ac:dyDescent="0.3">
      <c r="B7" s="578" t="str">
        <f>'Version Control'!$B$7</f>
        <v>File Name:</v>
      </c>
      <c r="C7" s="579" t="str">
        <f ca="1">'Version Control'!$C$7</f>
        <v>Residential Refrigerator-Freezer Appendix A1 - v3.0.xlsx</v>
      </c>
      <c r="D7" s="452"/>
      <c r="E7" s="449"/>
      <c r="F7" s="449"/>
      <c r="AB7" s="438"/>
    </row>
    <row r="8" spans="2:28" ht="17.25" thickBot="1" x14ac:dyDescent="0.35">
      <c r="B8" s="446" t="str">
        <f>'Version Control'!$B$8</f>
        <v xml:space="preserve">Test Completion Date: </v>
      </c>
      <c r="C8" s="443" t="str">
        <f>'Version Control'!$C$8</f>
        <v>[MM/DD/YYYY]</v>
      </c>
      <c r="D8" s="452"/>
      <c r="E8" s="449"/>
      <c r="F8" s="449"/>
      <c r="AB8" s="438"/>
    </row>
    <row r="9" spans="2:28" x14ac:dyDescent="0.3">
      <c r="AB9" s="438"/>
    </row>
    <row r="10" spans="2:28" x14ac:dyDescent="0.3">
      <c r="AB10" s="438"/>
    </row>
    <row r="11" spans="2:28" ht="17.25" thickBot="1" x14ac:dyDescent="0.35">
      <c r="B11" s="1" t="s">
        <v>104</v>
      </c>
      <c r="D11" s="1" t="s">
        <v>102</v>
      </c>
      <c r="F11" s="1" t="s">
        <v>107</v>
      </c>
      <c r="H11" s="1" t="s">
        <v>110</v>
      </c>
      <c r="J11" s="1" t="s">
        <v>166</v>
      </c>
      <c r="L11" s="1" t="s">
        <v>129</v>
      </c>
      <c r="N11" s="1" t="s">
        <v>130</v>
      </c>
      <c r="P11" s="1" t="s">
        <v>173</v>
      </c>
      <c r="R11" s="1" t="s">
        <v>278</v>
      </c>
      <c r="T11" s="1" t="s">
        <v>281</v>
      </c>
      <c r="V11" s="1" t="s">
        <v>282</v>
      </c>
      <c r="X11" s="1" t="s">
        <v>295</v>
      </c>
      <c r="Z11" s="1" t="s">
        <v>300</v>
      </c>
      <c r="AB11" s="438"/>
    </row>
    <row r="12" spans="2:28" ht="17.25" x14ac:dyDescent="0.35">
      <c r="B12" s="439"/>
      <c r="D12" s="4"/>
      <c r="E12" s="2"/>
      <c r="F12" s="4"/>
      <c r="H12" s="439"/>
      <c r="J12" s="4"/>
      <c r="L12" s="5"/>
      <c r="N12" s="4"/>
      <c r="P12" s="4"/>
      <c r="Q12" s="3"/>
      <c r="R12" s="4"/>
      <c r="T12" s="4"/>
      <c r="V12" s="4"/>
      <c r="X12" s="23">
        <v>0</v>
      </c>
      <c r="Z12" s="26"/>
      <c r="AB12" s="438"/>
    </row>
    <row r="13" spans="2:28" x14ac:dyDescent="0.3">
      <c r="B13" s="440">
        <v>1</v>
      </c>
      <c r="D13" s="6" t="s">
        <v>143</v>
      </c>
      <c r="F13" s="6" t="s">
        <v>108</v>
      </c>
      <c r="H13" s="440" t="s">
        <v>111</v>
      </c>
      <c r="J13" s="440" t="s">
        <v>119</v>
      </c>
      <c r="K13" s="453"/>
      <c r="L13" s="440">
        <v>5</v>
      </c>
      <c r="M13" s="453"/>
      <c r="N13" s="440" t="s">
        <v>131</v>
      </c>
      <c r="P13" s="6" t="s">
        <v>198</v>
      </c>
      <c r="Q13" s="3"/>
      <c r="R13" s="440">
        <v>38</v>
      </c>
      <c r="S13" s="453"/>
      <c r="T13" s="454" t="e">
        <f>IF(OR(Aux_Comp_Y_N=1,Aux_Comp_Y_N=2),'Energy Calcs (ASH Switch OFF)'!E72,'Energy Calcs (ASH Switch OFF)'!E54)</f>
        <v>#DIV/0!</v>
      </c>
      <c r="V13" s="7" t="e">
        <f>IF(OR(Aux_Comp_Y_N=1,Aux_Comp_Y_N=2),'Energy Calcs (ASH Switch ON)'!E73,'Energy Calcs (ASH Switch ON)'!E55)</f>
        <v>#DIV/0!</v>
      </c>
      <c r="X13" s="24">
        <v>1</v>
      </c>
      <c r="Z13" s="27" t="s">
        <v>123</v>
      </c>
      <c r="AB13" s="438"/>
    </row>
    <row r="14" spans="2:28" ht="17.25" thickBot="1" x14ac:dyDescent="0.35">
      <c r="B14" s="440">
        <v>2</v>
      </c>
      <c r="D14" s="6" t="s">
        <v>75</v>
      </c>
      <c r="F14" s="8" t="s">
        <v>109</v>
      </c>
      <c r="H14" s="441" t="s">
        <v>112</v>
      </c>
      <c r="J14" s="441" t="s">
        <v>120</v>
      </c>
      <c r="K14" s="453"/>
      <c r="L14" s="441">
        <v>15</v>
      </c>
      <c r="M14" s="453"/>
      <c r="N14" s="441" t="s">
        <v>132</v>
      </c>
      <c r="P14" s="6" t="s">
        <v>197</v>
      </c>
      <c r="Q14" s="3"/>
      <c r="R14" s="441">
        <v>45</v>
      </c>
      <c r="S14" s="453"/>
      <c r="T14" s="455" t="e">
        <f>IF(OR(Aux_Comp_Y_N=1,Aux_Comp_Y_N=2),'Energy Calcs (ASH Switch OFF)'!D85,'Energy Calcs (ASH Switch OFF)'!D67)</f>
        <v>#DIV/0!</v>
      </c>
      <c r="V14" s="9" t="e">
        <f>IF(OR(Aux_Comp_Y_N=1,Aux_Comp_Y_N=2),'Energy Calcs (ASH Switch ON)'!D86,'Energy Calcs (ASH Switch ON)'!D68)</f>
        <v>#DIV/0!</v>
      </c>
      <c r="X14" s="24">
        <v>2</v>
      </c>
      <c r="Z14" s="28" t="s">
        <v>73</v>
      </c>
      <c r="AB14" s="438"/>
    </row>
    <row r="15" spans="2:28" ht="17.25" thickBot="1" x14ac:dyDescent="0.35">
      <c r="B15" s="440">
        <v>3</v>
      </c>
      <c r="D15" s="6" t="s">
        <v>72</v>
      </c>
      <c r="P15" s="6" t="s">
        <v>199</v>
      </c>
      <c r="Q15" s="3"/>
      <c r="R15" s="3"/>
      <c r="X15" s="25" t="s">
        <v>296</v>
      </c>
      <c r="AB15" s="438"/>
    </row>
    <row r="16" spans="2:28" x14ac:dyDescent="0.3">
      <c r="B16" s="440" t="s">
        <v>105</v>
      </c>
      <c r="D16" s="8" t="s">
        <v>73</v>
      </c>
      <c r="H16" s="10"/>
      <c r="P16" s="8" t="s">
        <v>174</v>
      </c>
      <c r="Q16" s="3"/>
      <c r="R16" s="3"/>
      <c r="T16" s="1" t="s">
        <v>279</v>
      </c>
      <c r="AB16" s="438"/>
    </row>
    <row r="17" spans="2:28" x14ac:dyDescent="0.3">
      <c r="B17" s="440">
        <v>4</v>
      </c>
      <c r="H17" s="10" t="s">
        <v>250</v>
      </c>
      <c r="AB17" s="438"/>
    </row>
    <row r="18" spans="2:28" x14ac:dyDescent="0.3">
      <c r="B18" s="440">
        <v>5</v>
      </c>
      <c r="AB18" s="438"/>
    </row>
    <row r="19" spans="2:28" x14ac:dyDescent="0.3">
      <c r="B19" s="440" t="s">
        <v>106</v>
      </c>
      <c r="AB19" s="438"/>
    </row>
    <row r="20" spans="2:28" x14ac:dyDescent="0.3">
      <c r="B20" s="440">
        <v>6</v>
      </c>
      <c r="AB20" s="438"/>
    </row>
    <row r="21" spans="2:28" ht="17.25" x14ac:dyDescent="0.35">
      <c r="B21" s="440">
        <v>7</v>
      </c>
      <c r="H21" s="2" t="s">
        <v>8</v>
      </c>
      <c r="P21" s="1" t="s">
        <v>419</v>
      </c>
      <c r="AB21" s="438"/>
    </row>
    <row r="22" spans="2:28" x14ac:dyDescent="0.3">
      <c r="B22" s="440">
        <v>8</v>
      </c>
      <c r="H22" s="11" t="s">
        <v>96</v>
      </c>
      <c r="I22" s="12" t="s">
        <v>98</v>
      </c>
      <c r="J22" s="12"/>
      <c r="K22" s="12"/>
      <c r="L22" s="12"/>
      <c r="M22" s="12"/>
      <c r="N22" s="13"/>
      <c r="P22" s="4" t="s">
        <v>420</v>
      </c>
      <c r="AB22" s="438"/>
    </row>
    <row r="23" spans="2:28" x14ac:dyDescent="0.3">
      <c r="B23" s="440">
        <v>9</v>
      </c>
      <c r="H23" s="14" t="s">
        <v>97</v>
      </c>
      <c r="I23" s="3" t="s">
        <v>99</v>
      </c>
      <c r="J23" s="3"/>
      <c r="K23" s="3"/>
      <c r="L23" s="3"/>
      <c r="M23" s="3"/>
      <c r="N23" s="15"/>
      <c r="P23" s="6" t="s">
        <v>421</v>
      </c>
      <c r="AB23" s="438"/>
    </row>
    <row r="24" spans="2:28" x14ac:dyDescent="0.3">
      <c r="B24" s="440">
        <v>10</v>
      </c>
      <c r="H24" s="14" t="s">
        <v>9</v>
      </c>
      <c r="I24" s="3" t="s">
        <v>10</v>
      </c>
      <c r="J24" s="3"/>
      <c r="K24" s="3"/>
      <c r="L24" s="3"/>
      <c r="M24" s="3"/>
      <c r="N24" s="15"/>
      <c r="P24" s="6" t="s">
        <v>422</v>
      </c>
      <c r="AB24" s="438"/>
    </row>
    <row r="25" spans="2:28" x14ac:dyDescent="0.3">
      <c r="B25" s="440">
        <v>11</v>
      </c>
      <c r="H25" s="14"/>
      <c r="I25" s="3"/>
      <c r="J25" s="3"/>
      <c r="K25" s="3"/>
      <c r="L25" s="3"/>
      <c r="M25" s="3"/>
      <c r="N25" s="15"/>
      <c r="P25" s="8" t="s">
        <v>423</v>
      </c>
      <c r="AB25" s="438"/>
    </row>
    <row r="26" spans="2:28" x14ac:dyDescent="0.3">
      <c r="B26" s="440">
        <v>12</v>
      </c>
      <c r="H26" s="14" t="s">
        <v>11</v>
      </c>
      <c r="I26" s="3" t="s">
        <v>12</v>
      </c>
      <c r="J26" s="3"/>
      <c r="K26" s="3"/>
      <c r="L26" s="3"/>
      <c r="M26" s="3"/>
      <c r="N26" s="15"/>
      <c r="AB26" s="438"/>
    </row>
    <row r="27" spans="2:28" x14ac:dyDescent="0.3">
      <c r="B27" s="440">
        <v>13</v>
      </c>
      <c r="H27" s="14" t="s">
        <v>13</v>
      </c>
      <c r="I27" s="3" t="s">
        <v>14</v>
      </c>
      <c r="J27" s="3"/>
      <c r="K27" s="3"/>
      <c r="L27" s="3"/>
      <c r="M27" s="3"/>
      <c r="N27" s="15"/>
      <c r="AB27" s="438"/>
    </row>
    <row r="28" spans="2:28" x14ac:dyDescent="0.3">
      <c r="B28" s="440">
        <v>14</v>
      </c>
      <c r="H28" s="14" t="s">
        <v>15</v>
      </c>
      <c r="I28" s="3" t="s">
        <v>16</v>
      </c>
      <c r="J28" s="3"/>
      <c r="K28" s="3"/>
      <c r="L28" s="3"/>
      <c r="M28" s="3"/>
      <c r="N28" s="15"/>
      <c r="AB28" s="438"/>
    </row>
    <row r="29" spans="2:28" x14ac:dyDescent="0.3">
      <c r="B29" s="440">
        <v>15</v>
      </c>
      <c r="H29" s="14" t="s">
        <v>17</v>
      </c>
      <c r="I29" s="3" t="s">
        <v>18</v>
      </c>
      <c r="J29" s="3"/>
      <c r="K29" s="3"/>
      <c r="L29" s="3"/>
      <c r="M29" s="3"/>
      <c r="N29" s="15"/>
      <c r="AB29" s="438"/>
    </row>
    <row r="30" spans="2:28" x14ac:dyDescent="0.3">
      <c r="B30" s="440">
        <v>16</v>
      </c>
      <c r="H30" s="14" t="s">
        <v>19</v>
      </c>
      <c r="I30" s="3" t="s">
        <v>20</v>
      </c>
      <c r="J30" s="3"/>
      <c r="K30" s="3"/>
      <c r="L30" s="3"/>
      <c r="M30" s="3"/>
      <c r="N30" s="15"/>
      <c r="AB30" s="438"/>
    </row>
    <row r="31" spans="2:28" x14ac:dyDescent="0.3">
      <c r="B31" s="440">
        <v>17</v>
      </c>
      <c r="H31" s="14"/>
      <c r="I31" s="3"/>
      <c r="J31" s="3"/>
      <c r="K31" s="3"/>
      <c r="L31" s="3"/>
      <c r="M31" s="3"/>
      <c r="N31" s="15"/>
      <c r="AB31" s="438"/>
    </row>
    <row r="32" spans="2:28" x14ac:dyDescent="0.3">
      <c r="B32" s="441">
        <v>18</v>
      </c>
      <c r="H32" s="14" t="s">
        <v>70</v>
      </c>
      <c r="I32" s="3" t="s">
        <v>71</v>
      </c>
      <c r="J32" s="3"/>
      <c r="K32" s="3"/>
      <c r="L32" s="3"/>
      <c r="M32" s="3"/>
      <c r="N32" s="15"/>
      <c r="AB32" s="438"/>
    </row>
    <row r="33" spans="1:28" x14ac:dyDescent="0.3">
      <c r="H33" s="16" t="s">
        <v>146</v>
      </c>
      <c r="I33" s="17" t="s">
        <v>147</v>
      </c>
      <c r="J33" s="17"/>
      <c r="K33" s="17"/>
      <c r="L33" s="17"/>
      <c r="M33" s="17"/>
      <c r="N33" s="18"/>
      <c r="AB33" s="438"/>
    </row>
    <row r="34" spans="1:28" x14ac:dyDescent="0.3">
      <c r="AB34" s="438"/>
    </row>
    <row r="35" spans="1:28" x14ac:dyDescent="0.3">
      <c r="A35" s="438"/>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row>
  </sheetData>
  <sheetProtection password="CAE2" sheet="1" objects="1" scenarios="1" selectLockedCells="1"/>
  <mergeCells count="1">
    <mergeCell ref="B2:C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29"/>
  <sheetViews>
    <sheetView showGridLines="0" zoomScale="80" zoomScaleNormal="80" workbookViewId="0"/>
  </sheetViews>
  <sheetFormatPr defaultRowHeight="16.5" x14ac:dyDescent="0.3"/>
  <cols>
    <col min="1" max="1" width="5" style="20" customWidth="1"/>
    <col min="2" max="2" width="35" style="22" customWidth="1"/>
    <col min="3" max="3" width="47.42578125" style="19" customWidth="1"/>
    <col min="4" max="4" width="5.42578125" style="20" customWidth="1"/>
    <col min="5" max="5" width="3.7109375" style="20" customWidth="1"/>
    <col min="6" max="16384" width="9.140625" style="20"/>
  </cols>
  <sheetData>
    <row r="1" spans="2:5" ht="17.25" thickBot="1" x14ac:dyDescent="0.35">
      <c r="B1" s="19"/>
      <c r="C1" s="20"/>
      <c r="E1" s="424"/>
    </row>
    <row r="2" spans="2:5" ht="18" thickBot="1" x14ac:dyDescent="0.35">
      <c r="B2" s="953" t="s">
        <v>212</v>
      </c>
      <c r="C2" s="954"/>
      <c r="E2" s="424"/>
    </row>
    <row r="3" spans="2:5" x14ac:dyDescent="0.3">
      <c r="B3" s="433" t="s">
        <v>448</v>
      </c>
      <c r="C3" s="434" t="s">
        <v>452</v>
      </c>
      <c r="E3" s="424"/>
    </row>
    <row r="4" spans="2:5" x14ac:dyDescent="0.3">
      <c r="B4" s="430" t="s">
        <v>215</v>
      </c>
      <c r="C4" s="570" t="str">
        <f>INDEX(B13:B56,COUNTA(B13:B56),1)</f>
        <v>v3.0</v>
      </c>
      <c r="E4" s="424"/>
    </row>
    <row r="5" spans="2:5" x14ac:dyDescent="0.3">
      <c r="B5" s="430" t="s">
        <v>449</v>
      </c>
      <c r="C5" s="428">
        <f>IF(MAX(B13:C98)=0,"No Revisions Dates Entered",MAX(C13:C98))</f>
        <v>42160</v>
      </c>
      <c r="E5" s="424"/>
    </row>
    <row r="6" spans="2:5" x14ac:dyDescent="0.3">
      <c r="B6" s="431" t="s">
        <v>214</v>
      </c>
      <c r="C6" s="427" t="str">
        <f ca="1">MID(CELL("filename",A1), FIND("]", CELL("filename", A1))+ 1, 255)</f>
        <v>Version Control</v>
      </c>
      <c r="E6" s="424"/>
    </row>
    <row r="7" spans="2:5" ht="33" x14ac:dyDescent="0.3">
      <c r="B7" s="571" t="s">
        <v>213</v>
      </c>
      <c r="C7" s="572" t="str">
        <f ca="1">MID(CELL("FILENAME",F16),FIND("[",CELL("FILENAME",F16))+1,FIND("]",CELL("FILENAME",F16))-FIND("[",CELL("FILENAME",F16))-1)</f>
        <v>Residential Refrigerator-Freezer Appendix A1 - v3.0.xlsx</v>
      </c>
      <c r="E7" s="424"/>
    </row>
    <row r="8" spans="2:5" ht="17.25" thickBot="1" x14ac:dyDescent="0.35">
      <c r="B8" s="432" t="s">
        <v>216</v>
      </c>
      <c r="C8" s="429" t="str">
        <f>'General Info &amp; Test Results'!C17</f>
        <v>[MM/DD/YYYY]</v>
      </c>
      <c r="E8" s="424"/>
    </row>
    <row r="9" spans="2:5" x14ac:dyDescent="0.3">
      <c r="B9" s="20"/>
      <c r="C9" s="20"/>
      <c r="E9" s="424"/>
    </row>
    <row r="10" spans="2:5" ht="17.25" thickBot="1" x14ac:dyDescent="0.35">
      <c r="B10" s="20"/>
      <c r="C10" s="20"/>
      <c r="E10" s="424"/>
    </row>
    <row r="11" spans="2:5" ht="18" thickBot="1" x14ac:dyDescent="0.35">
      <c r="B11" s="953" t="s">
        <v>217</v>
      </c>
      <c r="C11" s="954"/>
      <c r="E11" s="424"/>
    </row>
    <row r="12" spans="2:5" ht="17.25" x14ac:dyDescent="0.35">
      <c r="B12" s="575" t="s">
        <v>218</v>
      </c>
      <c r="C12" s="576" t="s">
        <v>219</v>
      </c>
      <c r="E12" s="424"/>
    </row>
    <row r="13" spans="2:5" x14ac:dyDescent="0.3">
      <c r="B13" s="573">
        <v>0.1</v>
      </c>
      <c r="C13" s="574">
        <v>40668</v>
      </c>
      <c r="E13" s="424"/>
    </row>
    <row r="14" spans="2:5" x14ac:dyDescent="0.3">
      <c r="B14" s="435">
        <v>0.2</v>
      </c>
      <c r="C14" s="436">
        <v>40672</v>
      </c>
      <c r="D14" s="21"/>
      <c r="E14" s="424"/>
    </row>
    <row r="15" spans="2:5" x14ac:dyDescent="0.3">
      <c r="B15" s="435">
        <v>0.3</v>
      </c>
      <c r="C15" s="436">
        <v>40672</v>
      </c>
      <c r="E15" s="424"/>
    </row>
    <row r="16" spans="2:5" x14ac:dyDescent="0.3">
      <c r="B16" s="435">
        <v>0.4</v>
      </c>
      <c r="C16" s="436">
        <v>40682</v>
      </c>
      <c r="E16" s="424"/>
    </row>
    <row r="17" spans="1:5" x14ac:dyDescent="0.3">
      <c r="B17" s="437">
        <v>2</v>
      </c>
      <c r="C17" s="436">
        <v>40738</v>
      </c>
      <c r="E17" s="424"/>
    </row>
    <row r="18" spans="1:5" x14ac:dyDescent="0.3">
      <c r="B18" s="536">
        <v>2.1</v>
      </c>
      <c r="C18" s="537">
        <v>40758</v>
      </c>
      <c r="E18" s="424"/>
    </row>
    <row r="19" spans="1:5" x14ac:dyDescent="0.3">
      <c r="B19" s="536">
        <v>2.2999999999999998</v>
      </c>
      <c r="C19" s="537">
        <v>41025</v>
      </c>
      <c r="E19" s="424"/>
    </row>
    <row r="20" spans="1:5" x14ac:dyDescent="0.3">
      <c r="B20" s="536">
        <v>2.4</v>
      </c>
      <c r="C20" s="537">
        <v>41040</v>
      </c>
      <c r="E20" s="424"/>
    </row>
    <row r="21" spans="1:5" x14ac:dyDescent="0.3">
      <c r="B21" s="536">
        <v>2.5</v>
      </c>
      <c r="C21" s="537">
        <v>41072</v>
      </c>
      <c r="E21" s="424"/>
    </row>
    <row r="22" spans="1:5" x14ac:dyDescent="0.3">
      <c r="B22" s="536">
        <v>2.6</v>
      </c>
      <c r="C22" s="537">
        <v>41178</v>
      </c>
      <c r="E22" s="424"/>
    </row>
    <row r="23" spans="1:5" x14ac:dyDescent="0.3">
      <c r="B23" s="536">
        <v>2.7</v>
      </c>
      <c r="C23" s="537">
        <v>41278</v>
      </c>
      <c r="E23" s="424"/>
    </row>
    <row r="24" spans="1:5" x14ac:dyDescent="0.3">
      <c r="B24" s="536" t="s">
        <v>441</v>
      </c>
      <c r="C24" s="537">
        <v>41536</v>
      </c>
      <c r="E24" s="424"/>
    </row>
    <row r="25" spans="1:5" x14ac:dyDescent="0.3">
      <c r="B25" s="536" t="s">
        <v>451</v>
      </c>
      <c r="C25" s="537">
        <v>41920</v>
      </c>
      <c r="E25" s="424"/>
    </row>
    <row r="26" spans="1:5" x14ac:dyDescent="0.3">
      <c r="B26" s="536" t="s">
        <v>453</v>
      </c>
      <c r="C26" s="537">
        <v>42160</v>
      </c>
      <c r="E26" s="424"/>
    </row>
    <row r="27" spans="1:5" ht="17.25" thickBot="1" x14ac:dyDescent="0.35">
      <c r="B27" s="534"/>
      <c r="C27" s="535"/>
      <c r="E27" s="424"/>
    </row>
    <row r="28" spans="1:5" x14ac:dyDescent="0.3">
      <c r="E28" s="424"/>
    </row>
    <row r="29" spans="1:5" x14ac:dyDescent="0.3">
      <c r="A29" s="424"/>
      <c r="B29" s="425"/>
      <c r="C29" s="426"/>
      <c r="D29" s="424"/>
      <c r="E29" s="424"/>
    </row>
  </sheetData>
  <sheetProtection password="CAE2" sheet="1" objects="1" scenarios="1" selectLockedCells="1"/>
  <mergeCells count="2">
    <mergeCell ref="B2:C2"/>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29"/>
  <sheetViews>
    <sheetView zoomScale="80" zoomScaleNormal="80" workbookViewId="0">
      <selection activeCell="A9" sqref="A9"/>
    </sheetView>
  </sheetViews>
  <sheetFormatPr defaultRowHeight="15" x14ac:dyDescent="0.25"/>
  <cols>
    <col min="1" max="1" width="9.140625" style="525"/>
    <col min="2" max="2" width="11" style="525" customWidth="1"/>
    <col min="3" max="3" width="9.140625" style="525"/>
    <col min="4" max="4" width="10.5703125" style="525" customWidth="1"/>
    <col min="5" max="16384" width="9.140625" style="525"/>
  </cols>
  <sheetData>
    <row r="1" spans="1:71" s="596" customFormat="1" ht="15.75" customHeight="1" thickBot="1" x14ac:dyDescent="0.3">
      <c r="A1" s="595"/>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row>
    <row r="2" spans="1:71" s="596" customFormat="1" ht="18" customHeight="1" thickBot="1" x14ac:dyDescent="0.3">
      <c r="B2" s="627" t="str">
        <f>'Version Control'!$B$2</f>
        <v>Title Block</v>
      </c>
      <c r="C2" s="628"/>
      <c r="D2" s="628"/>
      <c r="E2" s="628"/>
      <c r="F2" s="628"/>
      <c r="G2" s="628"/>
      <c r="H2" s="628"/>
      <c r="I2" s="628"/>
      <c r="J2" s="629"/>
      <c r="U2" s="595"/>
    </row>
    <row r="3" spans="1:71" s="596" customFormat="1" ht="16.5" x14ac:dyDescent="0.25">
      <c r="B3" s="615" t="str">
        <f>'Version Control'!$B$3</f>
        <v>Test Report Template Name:</v>
      </c>
      <c r="C3" s="616"/>
      <c r="D3" s="617"/>
      <c r="E3" s="630" t="str">
        <f>'Version Control'!$C$3</f>
        <v>Residential Refrigerator-Freezer  Appendix A1</v>
      </c>
      <c r="F3" s="631"/>
      <c r="G3" s="631"/>
      <c r="H3" s="631"/>
      <c r="I3" s="631"/>
      <c r="J3" s="632"/>
      <c r="L3" s="636" t="s">
        <v>403</v>
      </c>
      <c r="M3" s="637"/>
      <c r="N3" s="637"/>
      <c r="O3" s="637"/>
      <c r="P3" s="637"/>
      <c r="Q3" s="638"/>
    </row>
    <row r="4" spans="1:71" s="596" customFormat="1" ht="16.5" x14ac:dyDescent="0.25">
      <c r="B4" s="645" t="str">
        <f>'Version Control'!$B$4</f>
        <v>Version Number:</v>
      </c>
      <c r="C4" s="619"/>
      <c r="D4" s="646"/>
      <c r="E4" s="618" t="str">
        <f>'Version Control'!$C$4</f>
        <v>v3.0</v>
      </c>
      <c r="F4" s="619"/>
      <c r="G4" s="619"/>
      <c r="H4" s="619"/>
      <c r="I4" s="619"/>
      <c r="J4" s="620"/>
      <c r="L4" s="639"/>
      <c r="M4" s="640"/>
      <c r="N4" s="640"/>
      <c r="O4" s="640"/>
      <c r="P4" s="640"/>
      <c r="Q4" s="641"/>
    </row>
    <row r="5" spans="1:71" s="596" customFormat="1" ht="17.25" thickBot="1" x14ac:dyDescent="0.3">
      <c r="B5" s="615" t="str">
        <f>'Version Control'!$B$5</f>
        <v xml:space="preserve">Latest Template Revision: </v>
      </c>
      <c r="C5" s="616"/>
      <c r="D5" s="617"/>
      <c r="E5" s="647">
        <f>'Version Control'!$C$5</f>
        <v>42160</v>
      </c>
      <c r="F5" s="648"/>
      <c r="G5" s="648"/>
      <c r="H5" s="648"/>
      <c r="I5" s="648"/>
      <c r="J5" s="649"/>
      <c r="L5" s="642"/>
      <c r="M5" s="643"/>
      <c r="N5" s="643"/>
      <c r="O5" s="643"/>
      <c r="P5" s="643"/>
      <c r="Q5" s="644"/>
    </row>
    <row r="6" spans="1:71" s="596" customFormat="1" ht="16.5" x14ac:dyDescent="0.25">
      <c r="B6" s="615" t="str">
        <f>'Version Control'!$B$6</f>
        <v>Tab Name:</v>
      </c>
      <c r="C6" s="616"/>
      <c r="D6" s="617"/>
      <c r="E6" s="618" t="str">
        <f ca="1">MID(CELL("filename",A1), FIND("]", CELL("filename", A1))+ 1, 255)</f>
        <v>Volume Data</v>
      </c>
      <c r="F6" s="619"/>
      <c r="G6" s="619"/>
      <c r="H6" s="619"/>
      <c r="I6" s="619"/>
      <c r="J6" s="620"/>
    </row>
    <row r="7" spans="1:71" s="596" customFormat="1" ht="39" customHeight="1" x14ac:dyDescent="0.25">
      <c r="B7" s="615" t="str">
        <f>'Version Control'!$B$7</f>
        <v>File Name:</v>
      </c>
      <c r="C7" s="616"/>
      <c r="D7" s="617"/>
      <c r="E7" s="633" t="str">
        <f ca="1">'Version Control'!$C$7</f>
        <v>Residential Refrigerator-Freezer Appendix A1 - v3.0.xlsx</v>
      </c>
      <c r="F7" s="634"/>
      <c r="G7" s="634"/>
      <c r="H7" s="634"/>
      <c r="I7" s="634"/>
      <c r="J7" s="635"/>
    </row>
    <row r="8" spans="1:71" s="596" customFormat="1" ht="17.25" thickBot="1" x14ac:dyDescent="0.3">
      <c r="B8" s="621" t="str">
        <f>'Version Control'!$B$8</f>
        <v xml:space="preserve">Test Completion Date: </v>
      </c>
      <c r="C8" s="622"/>
      <c r="D8" s="623"/>
      <c r="E8" s="624" t="str">
        <f>'Version Control'!$C$8</f>
        <v>[MM/DD/YYYY]</v>
      </c>
      <c r="F8" s="625"/>
      <c r="G8" s="625"/>
      <c r="H8" s="625"/>
      <c r="I8" s="625"/>
      <c r="J8" s="626"/>
    </row>
    <row r="29" spans="13:13" x14ac:dyDescent="0.25">
      <c r="M29" s="546"/>
    </row>
  </sheetData>
  <sheetProtection password="CAE2" sheet="1" scenarios="1" selectLockedCells="1"/>
  <mergeCells count="14">
    <mergeCell ref="L3:Q5"/>
    <mergeCell ref="B4:D4"/>
    <mergeCell ref="E4:J4"/>
    <mergeCell ref="B5:D5"/>
    <mergeCell ref="E5:J5"/>
    <mergeCell ref="B6:D6"/>
    <mergeCell ref="E6:J6"/>
    <mergeCell ref="B8:D8"/>
    <mergeCell ref="E8:J8"/>
    <mergeCell ref="B2:J2"/>
    <mergeCell ref="B3:D3"/>
    <mergeCell ref="E3:J3"/>
    <mergeCell ref="B7:D7"/>
    <mergeCell ref="E7:J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Y12"/>
  <sheetViews>
    <sheetView zoomScale="80" zoomScaleNormal="80" workbookViewId="0">
      <selection activeCell="A13" sqref="A13"/>
    </sheetView>
  </sheetViews>
  <sheetFormatPr defaultRowHeight="15" x14ac:dyDescent="0.25"/>
  <cols>
    <col min="1" max="1" width="9.140625" style="525"/>
    <col min="2" max="2" width="11.42578125" style="525" customWidth="1"/>
    <col min="3" max="3" width="9.140625" style="525"/>
    <col min="4" max="4" width="10.7109375" style="525" customWidth="1"/>
    <col min="5" max="16384" width="9.140625" style="525"/>
  </cols>
  <sheetData>
    <row r="1" spans="2:25" s="596" customFormat="1" ht="15.75" thickBot="1" x14ac:dyDescent="0.3"/>
    <row r="2" spans="2:25" s="596" customFormat="1" ht="18" thickBot="1" x14ac:dyDescent="0.3">
      <c r="B2" s="627" t="str">
        <f>'Version Control'!$B$2</f>
        <v>Title Block</v>
      </c>
      <c r="C2" s="628"/>
      <c r="D2" s="628"/>
      <c r="E2" s="628"/>
      <c r="F2" s="628"/>
      <c r="G2" s="628"/>
      <c r="H2" s="628"/>
      <c r="I2" s="628"/>
      <c r="J2" s="629"/>
      <c r="L2" s="549" t="s">
        <v>404</v>
      </c>
      <c r="M2" s="550"/>
      <c r="N2" s="550"/>
      <c r="O2" s="550"/>
      <c r="P2" s="550"/>
      <c r="Q2" s="550"/>
      <c r="R2" s="550"/>
      <c r="S2" s="550"/>
      <c r="T2" s="550"/>
      <c r="U2" s="550"/>
      <c r="V2" s="550"/>
      <c r="W2" s="550"/>
      <c r="X2" s="550"/>
      <c r="Y2" s="551"/>
    </row>
    <row r="3" spans="2:25" s="596" customFormat="1" ht="16.5" x14ac:dyDescent="0.25">
      <c r="B3" s="615" t="str">
        <f>'Version Control'!$B$3</f>
        <v>Test Report Template Name:</v>
      </c>
      <c r="C3" s="616"/>
      <c r="D3" s="617"/>
      <c r="E3" s="630" t="str">
        <f>'Version Control'!$C$3</f>
        <v>Residential Refrigerator-Freezer  Appendix A1</v>
      </c>
      <c r="F3" s="631"/>
      <c r="G3" s="631"/>
      <c r="H3" s="631"/>
      <c r="I3" s="631"/>
      <c r="J3" s="632"/>
      <c r="L3" s="552" t="s">
        <v>405</v>
      </c>
      <c r="M3" s="553"/>
      <c r="N3" s="553"/>
      <c r="O3" s="553"/>
      <c r="P3" s="553"/>
      <c r="Q3" s="553"/>
      <c r="R3" s="553"/>
      <c r="S3" s="553"/>
      <c r="T3" s="553"/>
      <c r="U3" s="553"/>
      <c r="V3" s="553"/>
      <c r="W3" s="553"/>
      <c r="X3" s="553"/>
      <c r="Y3" s="554"/>
    </row>
    <row r="4" spans="2:25" s="596" customFormat="1" ht="17.25" x14ac:dyDescent="0.25">
      <c r="B4" s="645" t="str">
        <f>'Version Control'!$B$4</f>
        <v>Version Number:</v>
      </c>
      <c r="C4" s="619"/>
      <c r="D4" s="646"/>
      <c r="E4" s="618" t="str">
        <f>'Version Control'!$C$4</f>
        <v>v3.0</v>
      </c>
      <c r="F4" s="619"/>
      <c r="G4" s="619"/>
      <c r="H4" s="619"/>
      <c r="I4" s="619"/>
      <c r="J4" s="620"/>
      <c r="L4" s="552" t="s">
        <v>365</v>
      </c>
      <c r="M4" s="553"/>
      <c r="N4" s="553"/>
      <c r="O4" s="553"/>
      <c r="P4" s="553"/>
      <c r="Q4" s="553"/>
      <c r="R4" s="553"/>
      <c r="S4" s="553"/>
      <c r="T4" s="553"/>
      <c r="U4" s="553"/>
      <c r="V4" s="553"/>
      <c r="W4" s="553"/>
      <c r="X4" s="553"/>
      <c r="Y4" s="554"/>
    </row>
    <row r="5" spans="2:25" s="596" customFormat="1" ht="16.5" x14ac:dyDescent="0.25">
      <c r="B5" s="615" t="str">
        <f>'Version Control'!$B$5</f>
        <v xml:space="preserve">Latest Template Revision: </v>
      </c>
      <c r="C5" s="616"/>
      <c r="D5" s="617"/>
      <c r="E5" s="647">
        <f>'Version Control'!$C$5</f>
        <v>42160</v>
      </c>
      <c r="F5" s="648"/>
      <c r="G5" s="648"/>
      <c r="H5" s="648"/>
      <c r="I5" s="648"/>
      <c r="J5" s="649"/>
      <c r="L5" s="552" t="s">
        <v>151</v>
      </c>
      <c r="M5" s="553"/>
      <c r="N5" s="553"/>
      <c r="O5" s="553"/>
      <c r="P5" s="553"/>
      <c r="Q5" s="553"/>
      <c r="R5" s="553"/>
      <c r="S5" s="553"/>
      <c r="T5" s="553"/>
      <c r="U5" s="553"/>
      <c r="V5" s="553"/>
      <c r="W5" s="553"/>
      <c r="X5" s="553"/>
      <c r="Y5" s="554"/>
    </row>
    <row r="6" spans="2:25" s="596" customFormat="1" ht="16.5" x14ac:dyDescent="0.25">
      <c r="B6" s="615" t="str">
        <f>'Version Control'!$B$6</f>
        <v>Tab Name:</v>
      </c>
      <c r="C6" s="616"/>
      <c r="D6" s="617"/>
      <c r="E6" s="618" t="str">
        <f ca="1">MID(CELL("filename",A1), FIND("]", CELL("filename", A1))+ 1, 255)</f>
        <v>ASH-OFF Data 1</v>
      </c>
      <c r="F6" s="619"/>
      <c r="G6" s="619"/>
      <c r="H6" s="619"/>
      <c r="I6" s="619"/>
      <c r="J6" s="620"/>
      <c r="L6" s="552" t="s">
        <v>152</v>
      </c>
      <c r="M6" s="553"/>
      <c r="N6" s="553"/>
      <c r="O6" s="553"/>
      <c r="P6" s="553"/>
      <c r="Q6" s="553"/>
      <c r="R6" s="553"/>
      <c r="S6" s="553"/>
      <c r="T6" s="553"/>
      <c r="U6" s="553"/>
      <c r="V6" s="553"/>
      <c r="W6" s="553"/>
      <c r="X6" s="553"/>
      <c r="Y6" s="554"/>
    </row>
    <row r="7" spans="2:25" s="596" customFormat="1" ht="35.25" customHeight="1" x14ac:dyDescent="0.25">
      <c r="B7" s="615" t="str">
        <f>'Version Control'!$B$7</f>
        <v>File Name:</v>
      </c>
      <c r="C7" s="616"/>
      <c r="D7" s="617"/>
      <c r="E7" s="633" t="str">
        <f ca="1">'Version Control'!$C$7</f>
        <v>Residential Refrigerator-Freezer Appendix A1 - v3.0.xlsx</v>
      </c>
      <c r="F7" s="634"/>
      <c r="G7" s="634"/>
      <c r="H7" s="634"/>
      <c r="I7" s="634"/>
      <c r="J7" s="635"/>
      <c r="L7" s="552" t="s">
        <v>153</v>
      </c>
      <c r="M7" s="553"/>
      <c r="N7" s="553"/>
      <c r="O7" s="553"/>
      <c r="P7" s="553"/>
      <c r="Q7" s="553"/>
      <c r="R7" s="553"/>
      <c r="S7" s="553"/>
      <c r="T7" s="553"/>
      <c r="U7" s="553"/>
      <c r="V7" s="553"/>
      <c r="W7" s="553"/>
      <c r="X7" s="553"/>
      <c r="Y7" s="554"/>
    </row>
    <row r="8" spans="2:25" s="596" customFormat="1" ht="17.25" thickBot="1" x14ac:dyDescent="0.3">
      <c r="B8" s="621" t="str">
        <f>'Version Control'!$B$8</f>
        <v xml:space="preserve">Test Completion Date: </v>
      </c>
      <c r="C8" s="622"/>
      <c r="D8" s="623"/>
      <c r="E8" s="624" t="str">
        <f>'Version Control'!$C$8</f>
        <v>[MM/DD/YYYY]</v>
      </c>
      <c r="F8" s="625"/>
      <c r="G8" s="625"/>
      <c r="H8" s="625"/>
      <c r="I8" s="625"/>
      <c r="J8" s="626"/>
      <c r="L8" s="552" t="s">
        <v>154</v>
      </c>
      <c r="M8" s="553"/>
      <c r="N8" s="553"/>
      <c r="O8" s="553"/>
      <c r="P8" s="553"/>
      <c r="Q8" s="553"/>
      <c r="R8" s="553"/>
      <c r="S8" s="553"/>
      <c r="T8" s="553"/>
      <c r="U8" s="553"/>
      <c r="V8" s="553"/>
      <c r="W8" s="553"/>
      <c r="X8" s="553"/>
      <c r="Y8" s="554"/>
    </row>
    <row r="9" spans="2:25" s="596" customFormat="1" ht="16.5" x14ac:dyDescent="0.25">
      <c r="L9" s="552" t="s">
        <v>360</v>
      </c>
      <c r="M9" s="553"/>
      <c r="N9" s="553"/>
      <c r="O9" s="553"/>
      <c r="P9" s="553"/>
      <c r="Q9" s="553"/>
      <c r="R9" s="553"/>
      <c r="S9" s="553"/>
      <c r="T9" s="553"/>
      <c r="U9" s="553"/>
      <c r="V9" s="553"/>
      <c r="W9" s="553"/>
      <c r="X9" s="553"/>
      <c r="Y9" s="554"/>
    </row>
    <row r="10" spans="2:25" s="596" customFormat="1" ht="16.5" x14ac:dyDescent="0.25">
      <c r="L10" s="552" t="s">
        <v>359</v>
      </c>
      <c r="M10" s="553"/>
      <c r="N10" s="553"/>
      <c r="O10" s="553"/>
      <c r="P10" s="553"/>
      <c r="Q10" s="553"/>
      <c r="R10" s="553"/>
      <c r="S10" s="553"/>
      <c r="T10" s="553"/>
      <c r="U10" s="553"/>
      <c r="V10" s="553"/>
      <c r="W10" s="553"/>
      <c r="X10" s="553"/>
      <c r="Y10" s="554"/>
    </row>
    <row r="11" spans="2:25" s="596" customFormat="1" ht="16.5" x14ac:dyDescent="0.25">
      <c r="L11" s="552" t="s">
        <v>155</v>
      </c>
      <c r="M11" s="553"/>
      <c r="N11" s="553"/>
      <c r="O11" s="553"/>
      <c r="P11" s="553"/>
      <c r="Q11" s="553"/>
      <c r="R11" s="553"/>
      <c r="S11" s="553"/>
      <c r="T11" s="553"/>
      <c r="U11" s="553"/>
      <c r="V11" s="553"/>
      <c r="W11" s="553"/>
      <c r="X11" s="553"/>
      <c r="Y11" s="554"/>
    </row>
    <row r="12" spans="2:25" s="596" customFormat="1" ht="17.25" thickBot="1" x14ac:dyDescent="0.3">
      <c r="L12" s="555" t="s">
        <v>402</v>
      </c>
      <c r="M12" s="556"/>
      <c r="N12" s="556"/>
      <c r="O12" s="556"/>
      <c r="P12" s="556"/>
      <c r="Q12" s="556"/>
      <c r="R12" s="556"/>
      <c r="S12" s="556"/>
      <c r="T12" s="556"/>
      <c r="U12" s="556"/>
      <c r="V12" s="556"/>
      <c r="W12" s="556"/>
      <c r="X12" s="556"/>
      <c r="Y12" s="557"/>
    </row>
  </sheetData>
  <sheetProtection password="CAE2" sheet="1" scenarios="1" selectLockedCells="1"/>
  <mergeCells count="13">
    <mergeCell ref="B2:J2"/>
    <mergeCell ref="B3:D3"/>
    <mergeCell ref="E3:J3"/>
    <mergeCell ref="B4:D4"/>
    <mergeCell ref="E4:J4"/>
    <mergeCell ref="B5:D5"/>
    <mergeCell ref="E5:J5"/>
    <mergeCell ref="B6:D6"/>
    <mergeCell ref="E6:J6"/>
    <mergeCell ref="B8:D8"/>
    <mergeCell ref="E8:J8"/>
    <mergeCell ref="B7:D7"/>
    <mergeCell ref="E7:J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Y12"/>
  <sheetViews>
    <sheetView zoomScale="80" zoomScaleNormal="80" workbookViewId="0">
      <selection activeCell="A13" sqref="A13"/>
    </sheetView>
  </sheetViews>
  <sheetFormatPr defaultRowHeight="15" x14ac:dyDescent="0.25"/>
  <cols>
    <col min="1" max="1" width="9.140625" style="525"/>
    <col min="2" max="2" width="11" style="525" customWidth="1"/>
    <col min="3" max="3" width="9.140625" style="525"/>
    <col min="4" max="4" width="10.42578125" style="525" customWidth="1"/>
    <col min="5" max="16384" width="9.140625" style="525"/>
  </cols>
  <sheetData>
    <row r="1" spans="2:25" s="596" customFormat="1" ht="15.75" thickBot="1" x14ac:dyDescent="0.3"/>
    <row r="2" spans="2:25" s="596" customFormat="1" ht="18" thickBot="1" x14ac:dyDescent="0.3">
      <c r="B2" s="627" t="str">
        <f>'Version Control'!$B$2</f>
        <v>Title Block</v>
      </c>
      <c r="C2" s="628"/>
      <c r="D2" s="628"/>
      <c r="E2" s="628"/>
      <c r="F2" s="628"/>
      <c r="G2" s="628"/>
      <c r="H2" s="628"/>
      <c r="I2" s="628"/>
      <c r="J2" s="629"/>
      <c r="L2" s="549" t="s">
        <v>404</v>
      </c>
      <c r="M2" s="550"/>
      <c r="N2" s="550"/>
      <c r="O2" s="550"/>
      <c r="P2" s="550"/>
      <c r="Q2" s="550"/>
      <c r="R2" s="550"/>
      <c r="S2" s="550"/>
      <c r="T2" s="550"/>
      <c r="U2" s="550"/>
      <c r="V2" s="550"/>
      <c r="W2" s="550"/>
      <c r="X2" s="550"/>
      <c r="Y2" s="551"/>
    </row>
    <row r="3" spans="2:25" s="596" customFormat="1" ht="16.5" x14ac:dyDescent="0.25">
      <c r="B3" s="615" t="str">
        <f>'Version Control'!$B$3</f>
        <v>Test Report Template Name:</v>
      </c>
      <c r="C3" s="616"/>
      <c r="D3" s="617"/>
      <c r="E3" s="630" t="str">
        <f>'Version Control'!$C$3</f>
        <v>Residential Refrigerator-Freezer  Appendix A1</v>
      </c>
      <c r="F3" s="631"/>
      <c r="G3" s="631"/>
      <c r="H3" s="631"/>
      <c r="I3" s="631"/>
      <c r="J3" s="632"/>
      <c r="L3" s="552" t="s">
        <v>405</v>
      </c>
      <c r="M3" s="553"/>
      <c r="N3" s="553"/>
      <c r="O3" s="553"/>
      <c r="P3" s="553"/>
      <c r="Q3" s="553"/>
      <c r="R3" s="553"/>
      <c r="S3" s="553"/>
      <c r="T3" s="553"/>
      <c r="U3" s="553"/>
      <c r="V3" s="553"/>
      <c r="W3" s="553"/>
      <c r="X3" s="553"/>
      <c r="Y3" s="554"/>
    </row>
    <row r="4" spans="2:25" s="596" customFormat="1" ht="17.25" x14ac:dyDescent="0.25">
      <c r="B4" s="645" t="str">
        <f>'Version Control'!$B$4</f>
        <v>Version Number:</v>
      </c>
      <c r="C4" s="619"/>
      <c r="D4" s="646"/>
      <c r="E4" s="618" t="str">
        <f>'Version Control'!$C$4</f>
        <v>v3.0</v>
      </c>
      <c r="F4" s="619"/>
      <c r="G4" s="619"/>
      <c r="H4" s="619"/>
      <c r="I4" s="619"/>
      <c r="J4" s="620"/>
      <c r="L4" s="552" t="s">
        <v>365</v>
      </c>
      <c r="M4" s="553"/>
      <c r="N4" s="553"/>
      <c r="O4" s="553"/>
      <c r="P4" s="553"/>
      <c r="Q4" s="553"/>
      <c r="R4" s="553"/>
      <c r="S4" s="553"/>
      <c r="T4" s="553"/>
      <c r="U4" s="553"/>
      <c r="V4" s="553"/>
      <c r="W4" s="553"/>
      <c r="X4" s="553"/>
      <c r="Y4" s="554"/>
    </row>
    <row r="5" spans="2:25" s="596" customFormat="1" ht="16.5" x14ac:dyDescent="0.25">
      <c r="B5" s="615" t="str">
        <f>'Version Control'!$B$5</f>
        <v xml:space="preserve">Latest Template Revision: </v>
      </c>
      <c r="C5" s="616"/>
      <c r="D5" s="617"/>
      <c r="E5" s="647">
        <f>'Version Control'!$C$5</f>
        <v>42160</v>
      </c>
      <c r="F5" s="648"/>
      <c r="G5" s="648"/>
      <c r="H5" s="648"/>
      <c r="I5" s="648"/>
      <c r="J5" s="649"/>
      <c r="L5" s="552" t="s">
        <v>151</v>
      </c>
      <c r="M5" s="553"/>
      <c r="N5" s="553"/>
      <c r="O5" s="553"/>
      <c r="P5" s="553"/>
      <c r="Q5" s="553"/>
      <c r="R5" s="553"/>
      <c r="S5" s="553"/>
      <c r="T5" s="553"/>
      <c r="U5" s="553"/>
      <c r="V5" s="553"/>
      <c r="W5" s="553"/>
      <c r="X5" s="553"/>
      <c r="Y5" s="554"/>
    </row>
    <row r="6" spans="2:25" s="596" customFormat="1" ht="16.5" x14ac:dyDescent="0.25">
      <c r="B6" s="615" t="str">
        <f>'Version Control'!$B$6</f>
        <v>Tab Name:</v>
      </c>
      <c r="C6" s="616"/>
      <c r="D6" s="617"/>
      <c r="E6" s="618" t="str">
        <f ca="1">MID(CELL("filename",A1), FIND("]", CELL("filename", A1))+ 1, 255)</f>
        <v>ASH-OFF Data 2</v>
      </c>
      <c r="F6" s="619"/>
      <c r="G6" s="619"/>
      <c r="H6" s="619"/>
      <c r="I6" s="619"/>
      <c r="J6" s="620"/>
      <c r="L6" s="552" t="s">
        <v>152</v>
      </c>
      <c r="M6" s="553"/>
      <c r="N6" s="553"/>
      <c r="O6" s="553"/>
      <c r="P6" s="553"/>
      <c r="Q6" s="553"/>
      <c r="R6" s="553"/>
      <c r="S6" s="553"/>
      <c r="T6" s="553"/>
      <c r="U6" s="553"/>
      <c r="V6" s="553"/>
      <c r="W6" s="553"/>
      <c r="X6" s="553"/>
      <c r="Y6" s="554"/>
    </row>
    <row r="7" spans="2:25" s="596" customFormat="1" ht="39" customHeight="1" x14ac:dyDescent="0.25">
      <c r="B7" s="615" t="str">
        <f>'Version Control'!$B$7</f>
        <v>File Name:</v>
      </c>
      <c r="C7" s="616"/>
      <c r="D7" s="617"/>
      <c r="E7" s="633" t="str">
        <f ca="1">'Version Control'!$C$7</f>
        <v>Residential Refrigerator-Freezer Appendix A1 - v3.0.xlsx</v>
      </c>
      <c r="F7" s="634"/>
      <c r="G7" s="634"/>
      <c r="H7" s="634"/>
      <c r="I7" s="634"/>
      <c r="J7" s="635"/>
      <c r="L7" s="552" t="s">
        <v>153</v>
      </c>
      <c r="M7" s="553"/>
      <c r="N7" s="553"/>
      <c r="O7" s="553"/>
      <c r="P7" s="553"/>
      <c r="Q7" s="553"/>
      <c r="R7" s="553"/>
      <c r="S7" s="553"/>
      <c r="T7" s="553"/>
      <c r="U7" s="553"/>
      <c r="V7" s="553"/>
      <c r="W7" s="553"/>
      <c r="X7" s="553"/>
      <c r="Y7" s="554"/>
    </row>
    <row r="8" spans="2:25" s="596" customFormat="1" ht="17.25" thickBot="1" x14ac:dyDescent="0.3">
      <c r="B8" s="621" t="str">
        <f>'Version Control'!$B$8</f>
        <v xml:space="preserve">Test Completion Date: </v>
      </c>
      <c r="C8" s="622"/>
      <c r="D8" s="623"/>
      <c r="E8" s="624" t="str">
        <f>'Version Control'!$C$8</f>
        <v>[MM/DD/YYYY]</v>
      </c>
      <c r="F8" s="625"/>
      <c r="G8" s="625"/>
      <c r="H8" s="625"/>
      <c r="I8" s="625"/>
      <c r="J8" s="626"/>
      <c r="L8" s="552" t="s">
        <v>154</v>
      </c>
      <c r="M8" s="553"/>
      <c r="N8" s="553"/>
      <c r="O8" s="553"/>
      <c r="P8" s="553"/>
      <c r="Q8" s="553"/>
      <c r="R8" s="553"/>
      <c r="S8" s="553"/>
      <c r="T8" s="553"/>
      <c r="U8" s="553"/>
      <c r="V8" s="553"/>
      <c r="W8" s="553"/>
      <c r="X8" s="553"/>
      <c r="Y8" s="554"/>
    </row>
    <row r="9" spans="2:25" s="596" customFormat="1" ht="16.5" x14ac:dyDescent="0.25">
      <c r="L9" s="552" t="s">
        <v>360</v>
      </c>
      <c r="M9" s="553"/>
      <c r="N9" s="553"/>
      <c r="O9" s="553"/>
      <c r="P9" s="553"/>
      <c r="Q9" s="553"/>
      <c r="R9" s="553"/>
      <c r="S9" s="553"/>
      <c r="T9" s="553"/>
      <c r="U9" s="553"/>
      <c r="V9" s="553"/>
      <c r="W9" s="553"/>
      <c r="X9" s="553"/>
      <c r="Y9" s="554"/>
    </row>
    <row r="10" spans="2:25" s="596" customFormat="1" ht="16.5" x14ac:dyDescent="0.25">
      <c r="L10" s="552" t="s">
        <v>359</v>
      </c>
      <c r="M10" s="553"/>
      <c r="N10" s="553"/>
      <c r="O10" s="553"/>
      <c r="P10" s="553"/>
      <c r="Q10" s="553"/>
      <c r="R10" s="553"/>
      <c r="S10" s="553"/>
      <c r="T10" s="553"/>
      <c r="U10" s="553"/>
      <c r="V10" s="553"/>
      <c r="W10" s="553"/>
      <c r="X10" s="553"/>
      <c r="Y10" s="554"/>
    </row>
    <row r="11" spans="2:25" s="596" customFormat="1" ht="16.5" x14ac:dyDescent="0.25">
      <c r="L11" s="552" t="s">
        <v>155</v>
      </c>
      <c r="M11" s="553"/>
      <c r="N11" s="553"/>
      <c r="O11" s="553"/>
      <c r="P11" s="553"/>
      <c r="Q11" s="553"/>
      <c r="R11" s="553"/>
      <c r="S11" s="553"/>
      <c r="T11" s="553"/>
      <c r="U11" s="553"/>
      <c r="V11" s="553"/>
      <c r="W11" s="553"/>
      <c r="X11" s="553"/>
      <c r="Y11" s="554"/>
    </row>
    <row r="12" spans="2:25" s="596" customFormat="1" ht="17.25" thickBot="1" x14ac:dyDescent="0.3">
      <c r="L12" s="555" t="s">
        <v>402</v>
      </c>
      <c r="M12" s="556"/>
      <c r="N12" s="556"/>
      <c r="O12" s="556"/>
      <c r="P12" s="556"/>
      <c r="Q12" s="556"/>
      <c r="R12" s="556"/>
      <c r="S12" s="556"/>
      <c r="T12" s="556"/>
      <c r="U12" s="556"/>
      <c r="V12" s="556"/>
      <c r="W12" s="556"/>
      <c r="X12" s="556"/>
      <c r="Y12" s="557"/>
    </row>
  </sheetData>
  <sheetProtection password="CAE2" sheet="1" scenarios="1" selectLockedCells="1"/>
  <mergeCells count="13">
    <mergeCell ref="B2:J2"/>
    <mergeCell ref="B3:D3"/>
    <mergeCell ref="E3:J3"/>
    <mergeCell ref="B4:D4"/>
    <mergeCell ref="E4:J4"/>
    <mergeCell ref="B5:D5"/>
    <mergeCell ref="E5:J5"/>
    <mergeCell ref="B6:D6"/>
    <mergeCell ref="E6:J6"/>
    <mergeCell ref="B8:D8"/>
    <mergeCell ref="E8:J8"/>
    <mergeCell ref="B7:D7"/>
    <mergeCell ref="E7:J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Y12"/>
  <sheetViews>
    <sheetView zoomScale="80" zoomScaleNormal="80" workbookViewId="0">
      <selection activeCell="A13" sqref="A13"/>
    </sheetView>
  </sheetViews>
  <sheetFormatPr defaultRowHeight="15" x14ac:dyDescent="0.25"/>
  <cols>
    <col min="1" max="1" width="9.140625" style="525"/>
    <col min="2" max="2" width="11.140625" style="525" customWidth="1"/>
    <col min="3" max="3" width="9.140625" style="525"/>
    <col min="4" max="4" width="10.7109375" style="525" customWidth="1"/>
    <col min="5" max="16384" width="9.140625" style="525"/>
  </cols>
  <sheetData>
    <row r="1" spans="2:25" s="596" customFormat="1" ht="15.75" thickBot="1" x14ac:dyDescent="0.3"/>
    <row r="2" spans="2:25" s="596" customFormat="1" ht="18" thickBot="1" x14ac:dyDescent="0.3">
      <c r="B2" s="627" t="str">
        <f>'Version Control'!$B$2</f>
        <v>Title Block</v>
      </c>
      <c r="C2" s="628"/>
      <c r="D2" s="628"/>
      <c r="E2" s="628"/>
      <c r="F2" s="628"/>
      <c r="G2" s="628"/>
      <c r="H2" s="628"/>
      <c r="I2" s="628"/>
      <c r="J2" s="629"/>
      <c r="L2" s="549" t="s">
        <v>404</v>
      </c>
      <c r="M2" s="550"/>
      <c r="N2" s="550"/>
      <c r="O2" s="550"/>
      <c r="P2" s="550"/>
      <c r="Q2" s="550"/>
      <c r="R2" s="550"/>
      <c r="S2" s="550"/>
      <c r="T2" s="550"/>
      <c r="U2" s="550"/>
      <c r="V2" s="550"/>
      <c r="W2" s="550"/>
      <c r="X2" s="550"/>
      <c r="Y2" s="551"/>
    </row>
    <row r="3" spans="2:25" s="596" customFormat="1" ht="16.5" x14ac:dyDescent="0.25">
      <c r="B3" s="615" t="str">
        <f>'Version Control'!$B$3</f>
        <v>Test Report Template Name:</v>
      </c>
      <c r="C3" s="616"/>
      <c r="D3" s="617"/>
      <c r="E3" s="630" t="str">
        <f>'Version Control'!$C$3</f>
        <v>Residential Refrigerator-Freezer  Appendix A1</v>
      </c>
      <c r="F3" s="631"/>
      <c r="G3" s="631"/>
      <c r="H3" s="631"/>
      <c r="I3" s="631"/>
      <c r="J3" s="632"/>
      <c r="L3" s="552" t="s">
        <v>405</v>
      </c>
      <c r="M3" s="553"/>
      <c r="N3" s="553"/>
      <c r="O3" s="553"/>
      <c r="P3" s="553"/>
      <c r="Q3" s="553"/>
      <c r="R3" s="553"/>
      <c r="S3" s="553"/>
      <c r="T3" s="553"/>
      <c r="U3" s="553"/>
      <c r="V3" s="553"/>
      <c r="W3" s="553"/>
      <c r="X3" s="553"/>
      <c r="Y3" s="554"/>
    </row>
    <row r="4" spans="2:25" s="596" customFormat="1" ht="17.25" x14ac:dyDescent="0.25">
      <c r="B4" s="645" t="str">
        <f>'Version Control'!$B$4</f>
        <v>Version Number:</v>
      </c>
      <c r="C4" s="619"/>
      <c r="D4" s="646"/>
      <c r="E4" s="618" t="str">
        <f>'Version Control'!$C$4</f>
        <v>v3.0</v>
      </c>
      <c r="F4" s="619"/>
      <c r="G4" s="619"/>
      <c r="H4" s="619"/>
      <c r="I4" s="619"/>
      <c r="J4" s="620"/>
      <c r="L4" s="552" t="s">
        <v>365</v>
      </c>
      <c r="M4" s="553"/>
      <c r="N4" s="553"/>
      <c r="O4" s="553"/>
      <c r="P4" s="553"/>
      <c r="Q4" s="553"/>
      <c r="R4" s="553"/>
      <c r="S4" s="553"/>
      <c r="T4" s="553"/>
      <c r="U4" s="553"/>
      <c r="V4" s="553"/>
      <c r="W4" s="553"/>
      <c r="X4" s="553"/>
      <c r="Y4" s="554"/>
    </row>
    <row r="5" spans="2:25" s="596" customFormat="1" ht="16.5" x14ac:dyDescent="0.25">
      <c r="B5" s="615" t="str">
        <f>'Version Control'!$B$5</f>
        <v xml:space="preserve">Latest Template Revision: </v>
      </c>
      <c r="C5" s="616"/>
      <c r="D5" s="617"/>
      <c r="E5" s="647">
        <f>'Version Control'!$C$5</f>
        <v>42160</v>
      </c>
      <c r="F5" s="648"/>
      <c r="G5" s="648"/>
      <c r="H5" s="648"/>
      <c r="I5" s="648"/>
      <c r="J5" s="649"/>
      <c r="L5" s="552" t="s">
        <v>151</v>
      </c>
      <c r="M5" s="553"/>
      <c r="N5" s="553"/>
      <c r="O5" s="553"/>
      <c r="P5" s="553"/>
      <c r="Q5" s="553"/>
      <c r="R5" s="553"/>
      <c r="S5" s="553"/>
      <c r="T5" s="553"/>
      <c r="U5" s="553"/>
      <c r="V5" s="553"/>
      <c r="W5" s="553"/>
      <c r="X5" s="553"/>
      <c r="Y5" s="554"/>
    </row>
    <row r="6" spans="2:25" s="596" customFormat="1" ht="16.5" x14ac:dyDescent="0.25">
      <c r="B6" s="615" t="str">
        <f>'Version Control'!$B$6</f>
        <v>Tab Name:</v>
      </c>
      <c r="C6" s="616"/>
      <c r="D6" s="617"/>
      <c r="E6" s="618" t="str">
        <f ca="1">MID(CELL("filename",A1), FIND("]", CELL("filename", A1))+ 1, 255)</f>
        <v>ASH-ON Data 1</v>
      </c>
      <c r="F6" s="619"/>
      <c r="G6" s="619"/>
      <c r="H6" s="619"/>
      <c r="I6" s="619"/>
      <c r="J6" s="620"/>
      <c r="L6" s="552" t="s">
        <v>152</v>
      </c>
      <c r="M6" s="553"/>
      <c r="N6" s="553"/>
      <c r="O6" s="553"/>
      <c r="P6" s="553"/>
      <c r="Q6" s="553"/>
      <c r="R6" s="553"/>
      <c r="S6" s="553"/>
      <c r="T6" s="553"/>
      <c r="U6" s="553"/>
      <c r="V6" s="553"/>
      <c r="W6" s="553"/>
      <c r="X6" s="553"/>
      <c r="Y6" s="554"/>
    </row>
    <row r="7" spans="2:25" s="596" customFormat="1" ht="39" customHeight="1" x14ac:dyDescent="0.25">
      <c r="B7" s="615" t="str">
        <f>'Version Control'!$B$7</f>
        <v>File Name:</v>
      </c>
      <c r="C7" s="616"/>
      <c r="D7" s="617"/>
      <c r="E7" s="633" t="str">
        <f ca="1">'Version Control'!$C$7</f>
        <v>Residential Refrigerator-Freezer Appendix A1 - v3.0.xlsx</v>
      </c>
      <c r="F7" s="634"/>
      <c r="G7" s="634"/>
      <c r="H7" s="634"/>
      <c r="I7" s="634"/>
      <c r="J7" s="635"/>
      <c r="L7" s="552" t="s">
        <v>153</v>
      </c>
      <c r="M7" s="553"/>
      <c r="N7" s="553"/>
      <c r="O7" s="553"/>
      <c r="P7" s="553"/>
      <c r="Q7" s="553"/>
      <c r="R7" s="553"/>
      <c r="S7" s="553"/>
      <c r="T7" s="553"/>
      <c r="U7" s="553"/>
      <c r="V7" s="553"/>
      <c r="W7" s="553"/>
      <c r="X7" s="553"/>
      <c r="Y7" s="554"/>
    </row>
    <row r="8" spans="2:25" s="596" customFormat="1" ht="17.25" thickBot="1" x14ac:dyDescent="0.3">
      <c r="B8" s="621" t="str">
        <f>'Version Control'!$B$8</f>
        <v xml:space="preserve">Test Completion Date: </v>
      </c>
      <c r="C8" s="622"/>
      <c r="D8" s="623"/>
      <c r="E8" s="624" t="str">
        <f>'Version Control'!$C$8</f>
        <v>[MM/DD/YYYY]</v>
      </c>
      <c r="F8" s="625"/>
      <c r="G8" s="625"/>
      <c r="H8" s="625"/>
      <c r="I8" s="625"/>
      <c r="J8" s="626"/>
      <c r="L8" s="552" t="s">
        <v>154</v>
      </c>
      <c r="M8" s="553"/>
      <c r="N8" s="553"/>
      <c r="O8" s="553"/>
      <c r="P8" s="553"/>
      <c r="Q8" s="553"/>
      <c r="R8" s="553"/>
      <c r="S8" s="553"/>
      <c r="T8" s="553"/>
      <c r="U8" s="553"/>
      <c r="V8" s="553"/>
      <c r="W8" s="553"/>
      <c r="X8" s="553"/>
      <c r="Y8" s="554"/>
    </row>
    <row r="9" spans="2:25" s="596" customFormat="1" ht="16.5" x14ac:dyDescent="0.25">
      <c r="L9" s="552" t="s">
        <v>360</v>
      </c>
      <c r="M9" s="553"/>
      <c r="N9" s="553"/>
      <c r="O9" s="553"/>
      <c r="P9" s="553"/>
      <c r="Q9" s="553"/>
      <c r="R9" s="553"/>
      <c r="S9" s="553"/>
      <c r="T9" s="553"/>
      <c r="U9" s="553"/>
      <c r="V9" s="553"/>
      <c r="W9" s="553"/>
      <c r="X9" s="553"/>
      <c r="Y9" s="554"/>
    </row>
    <row r="10" spans="2:25" s="596" customFormat="1" ht="16.5" x14ac:dyDescent="0.25">
      <c r="L10" s="552" t="s">
        <v>359</v>
      </c>
      <c r="M10" s="553"/>
      <c r="N10" s="553"/>
      <c r="O10" s="553"/>
      <c r="P10" s="553"/>
      <c r="Q10" s="553"/>
      <c r="R10" s="553"/>
      <c r="S10" s="553"/>
      <c r="T10" s="553"/>
      <c r="U10" s="553"/>
      <c r="V10" s="553"/>
      <c r="W10" s="553"/>
      <c r="X10" s="553"/>
      <c r="Y10" s="554"/>
    </row>
    <row r="11" spans="2:25" s="596" customFormat="1" ht="16.5" x14ac:dyDescent="0.25">
      <c r="L11" s="552" t="s">
        <v>155</v>
      </c>
      <c r="M11" s="553"/>
      <c r="N11" s="553"/>
      <c r="O11" s="553"/>
      <c r="P11" s="553"/>
      <c r="Q11" s="553"/>
      <c r="R11" s="553"/>
      <c r="S11" s="553"/>
      <c r="T11" s="553"/>
      <c r="U11" s="553"/>
      <c r="V11" s="553"/>
      <c r="W11" s="553"/>
      <c r="X11" s="553"/>
      <c r="Y11" s="554"/>
    </row>
    <row r="12" spans="2:25" s="596" customFormat="1" ht="17.25" thickBot="1" x14ac:dyDescent="0.3">
      <c r="L12" s="555" t="s">
        <v>402</v>
      </c>
      <c r="M12" s="556"/>
      <c r="N12" s="556"/>
      <c r="O12" s="556"/>
      <c r="P12" s="556"/>
      <c r="Q12" s="556"/>
      <c r="R12" s="556"/>
      <c r="S12" s="556"/>
      <c r="T12" s="556"/>
      <c r="U12" s="556"/>
      <c r="V12" s="556"/>
      <c r="W12" s="556"/>
      <c r="X12" s="556"/>
      <c r="Y12" s="557"/>
    </row>
  </sheetData>
  <sheetProtection password="CAE2" sheet="1" scenarios="1" selectLockedCells="1"/>
  <mergeCells count="13">
    <mergeCell ref="B2:J2"/>
    <mergeCell ref="B3:D3"/>
    <mergeCell ref="E3:J3"/>
    <mergeCell ref="B4:D4"/>
    <mergeCell ref="E4:J4"/>
    <mergeCell ref="B5:D5"/>
    <mergeCell ref="E5:J5"/>
    <mergeCell ref="B6:D6"/>
    <mergeCell ref="E6:J6"/>
    <mergeCell ref="B8:D8"/>
    <mergeCell ref="E8:J8"/>
    <mergeCell ref="B7:D7"/>
    <mergeCell ref="E7:J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X12"/>
  <sheetViews>
    <sheetView zoomScale="80" zoomScaleNormal="80" workbookViewId="0">
      <selection activeCell="A13" sqref="A13"/>
    </sheetView>
  </sheetViews>
  <sheetFormatPr defaultRowHeight="15" x14ac:dyDescent="0.25"/>
  <cols>
    <col min="1" max="1" width="9.140625" style="525"/>
    <col min="2" max="2" width="11.28515625" style="525" customWidth="1"/>
    <col min="3" max="3" width="9.140625" style="525"/>
    <col min="4" max="4" width="10.42578125" style="525" customWidth="1"/>
    <col min="5" max="5" width="10.5703125" style="525" customWidth="1"/>
    <col min="6" max="6" width="9.140625" style="525"/>
    <col min="7" max="8" width="10.5703125" style="525" customWidth="1"/>
    <col min="9" max="16384" width="9.140625" style="525"/>
  </cols>
  <sheetData>
    <row r="1" spans="2:24" s="596" customFormat="1" ht="15.75" thickBot="1" x14ac:dyDescent="0.3"/>
    <row r="2" spans="2:24" s="596" customFormat="1" ht="18" thickBot="1" x14ac:dyDescent="0.3">
      <c r="B2" s="627" t="str">
        <f>'Version Control'!$B$2</f>
        <v>Title Block</v>
      </c>
      <c r="C2" s="628"/>
      <c r="D2" s="628"/>
      <c r="E2" s="628"/>
      <c r="F2" s="628"/>
      <c r="G2" s="628"/>
      <c r="H2" s="628"/>
      <c r="I2" s="629"/>
      <c r="K2" s="549" t="s">
        <v>404</v>
      </c>
      <c r="L2" s="550"/>
      <c r="M2" s="550"/>
      <c r="N2" s="550"/>
      <c r="O2" s="550"/>
      <c r="P2" s="550"/>
      <c r="Q2" s="550"/>
      <c r="R2" s="550"/>
      <c r="S2" s="550"/>
      <c r="T2" s="550"/>
      <c r="U2" s="550"/>
      <c r="V2" s="550"/>
      <c r="W2" s="550"/>
      <c r="X2" s="551"/>
    </row>
    <row r="3" spans="2:24" s="596" customFormat="1" ht="16.5" x14ac:dyDescent="0.25">
      <c r="B3" s="615" t="str">
        <f>'Version Control'!$B$3</f>
        <v>Test Report Template Name:</v>
      </c>
      <c r="C3" s="616"/>
      <c r="D3" s="617"/>
      <c r="E3" s="630" t="str">
        <f>'Version Control'!$C$3</f>
        <v>Residential Refrigerator-Freezer  Appendix A1</v>
      </c>
      <c r="F3" s="631"/>
      <c r="G3" s="631"/>
      <c r="H3" s="631"/>
      <c r="I3" s="632"/>
      <c r="K3" s="552" t="s">
        <v>405</v>
      </c>
      <c r="L3" s="553"/>
      <c r="M3" s="553"/>
      <c r="N3" s="553"/>
      <c r="O3" s="553"/>
      <c r="P3" s="553"/>
      <c r="Q3" s="553"/>
      <c r="R3" s="553"/>
      <c r="S3" s="553"/>
      <c r="T3" s="553"/>
      <c r="U3" s="553"/>
      <c r="V3" s="553"/>
      <c r="W3" s="553"/>
      <c r="X3" s="554"/>
    </row>
    <row r="4" spans="2:24" s="596" customFormat="1" ht="17.25" x14ac:dyDescent="0.25">
      <c r="B4" s="645" t="str">
        <f>'Version Control'!$B$4</f>
        <v>Version Number:</v>
      </c>
      <c r="C4" s="619"/>
      <c r="D4" s="646"/>
      <c r="E4" s="618" t="str">
        <f>'Version Control'!$C$4</f>
        <v>v3.0</v>
      </c>
      <c r="F4" s="619"/>
      <c r="G4" s="619"/>
      <c r="H4" s="619"/>
      <c r="I4" s="620"/>
      <c r="K4" s="552" t="s">
        <v>365</v>
      </c>
      <c r="L4" s="553"/>
      <c r="M4" s="553"/>
      <c r="N4" s="553"/>
      <c r="O4" s="553"/>
      <c r="P4" s="553"/>
      <c r="Q4" s="553"/>
      <c r="R4" s="553"/>
      <c r="S4" s="553"/>
      <c r="T4" s="553"/>
      <c r="U4" s="553"/>
      <c r="V4" s="553"/>
      <c r="W4" s="553"/>
      <c r="X4" s="554"/>
    </row>
    <row r="5" spans="2:24" s="596" customFormat="1" ht="16.5" x14ac:dyDescent="0.25">
      <c r="B5" s="615" t="str">
        <f>'Version Control'!$B$5</f>
        <v xml:space="preserve">Latest Template Revision: </v>
      </c>
      <c r="C5" s="616"/>
      <c r="D5" s="617"/>
      <c r="E5" s="647">
        <f>'Version Control'!$C$5</f>
        <v>42160</v>
      </c>
      <c r="F5" s="648"/>
      <c r="G5" s="648"/>
      <c r="H5" s="648"/>
      <c r="I5" s="649"/>
      <c r="K5" s="552" t="s">
        <v>151</v>
      </c>
      <c r="L5" s="553"/>
      <c r="M5" s="553"/>
      <c r="N5" s="553"/>
      <c r="O5" s="553"/>
      <c r="P5" s="553"/>
      <c r="Q5" s="553"/>
      <c r="R5" s="553"/>
      <c r="S5" s="553"/>
      <c r="T5" s="553"/>
      <c r="U5" s="553"/>
      <c r="V5" s="553"/>
      <c r="W5" s="553"/>
      <c r="X5" s="554"/>
    </row>
    <row r="6" spans="2:24" s="596" customFormat="1" ht="16.5" x14ac:dyDescent="0.25">
      <c r="B6" s="615" t="str">
        <f>'Version Control'!$B$6</f>
        <v>Tab Name:</v>
      </c>
      <c r="C6" s="616"/>
      <c r="D6" s="617"/>
      <c r="E6" s="618" t="str">
        <f ca="1">MID(CELL("filename",A1), FIND("]", CELL("filename", A1))+ 1, 255)</f>
        <v>ASH-ON Data 2</v>
      </c>
      <c r="F6" s="619"/>
      <c r="G6" s="619"/>
      <c r="H6" s="619"/>
      <c r="I6" s="620"/>
      <c r="K6" s="552" t="s">
        <v>152</v>
      </c>
      <c r="L6" s="553"/>
      <c r="M6" s="553"/>
      <c r="N6" s="553"/>
      <c r="O6" s="553"/>
      <c r="P6" s="553"/>
      <c r="Q6" s="553"/>
      <c r="R6" s="553"/>
      <c r="S6" s="553"/>
      <c r="T6" s="553"/>
      <c r="U6" s="553"/>
      <c r="V6" s="553"/>
      <c r="W6" s="553"/>
      <c r="X6" s="554"/>
    </row>
    <row r="7" spans="2:24" s="596" customFormat="1" ht="41.25" customHeight="1" x14ac:dyDescent="0.25">
      <c r="B7" s="615" t="str">
        <f>'Version Control'!$B$7</f>
        <v>File Name:</v>
      </c>
      <c r="C7" s="616"/>
      <c r="D7" s="617"/>
      <c r="E7" s="633" t="str">
        <f ca="1">'Version Control'!$C$7</f>
        <v>Residential Refrigerator-Freezer Appendix A1 - v3.0.xlsx</v>
      </c>
      <c r="F7" s="634"/>
      <c r="G7" s="634"/>
      <c r="H7" s="634"/>
      <c r="I7" s="635"/>
      <c r="K7" s="552" t="s">
        <v>153</v>
      </c>
      <c r="L7" s="553"/>
      <c r="M7" s="553"/>
      <c r="N7" s="553"/>
      <c r="O7" s="553"/>
      <c r="P7" s="553"/>
      <c r="Q7" s="553"/>
      <c r="R7" s="553"/>
      <c r="S7" s="553"/>
      <c r="T7" s="553"/>
      <c r="U7" s="553"/>
      <c r="V7" s="553"/>
      <c r="W7" s="553"/>
      <c r="X7" s="554"/>
    </row>
    <row r="8" spans="2:24" s="596" customFormat="1" ht="17.25" thickBot="1" x14ac:dyDescent="0.3">
      <c r="B8" s="621" t="str">
        <f>'Version Control'!$B$8</f>
        <v xml:space="preserve">Test Completion Date: </v>
      </c>
      <c r="C8" s="622"/>
      <c r="D8" s="623"/>
      <c r="E8" s="624" t="str">
        <f>'Version Control'!$C$8</f>
        <v>[MM/DD/YYYY]</v>
      </c>
      <c r="F8" s="625"/>
      <c r="G8" s="625"/>
      <c r="H8" s="625"/>
      <c r="I8" s="626"/>
      <c r="K8" s="552" t="s">
        <v>154</v>
      </c>
      <c r="L8" s="553"/>
      <c r="M8" s="553"/>
      <c r="N8" s="553"/>
      <c r="O8" s="553"/>
      <c r="P8" s="553"/>
      <c r="Q8" s="553"/>
      <c r="R8" s="553"/>
      <c r="S8" s="553"/>
      <c r="T8" s="553"/>
      <c r="U8" s="553"/>
      <c r="V8" s="553"/>
      <c r="W8" s="553"/>
      <c r="X8" s="554"/>
    </row>
    <row r="9" spans="2:24" s="596" customFormat="1" ht="16.5" x14ac:dyDescent="0.25">
      <c r="K9" s="552" t="s">
        <v>360</v>
      </c>
      <c r="L9" s="553"/>
      <c r="M9" s="553"/>
      <c r="N9" s="553"/>
      <c r="O9" s="553"/>
      <c r="P9" s="553"/>
      <c r="Q9" s="553"/>
      <c r="R9" s="553"/>
      <c r="S9" s="553"/>
      <c r="T9" s="553"/>
      <c r="U9" s="553"/>
      <c r="V9" s="553"/>
      <c r="W9" s="553"/>
      <c r="X9" s="554"/>
    </row>
    <row r="10" spans="2:24" s="596" customFormat="1" ht="16.5" x14ac:dyDescent="0.25">
      <c r="K10" s="552" t="s">
        <v>359</v>
      </c>
      <c r="L10" s="553"/>
      <c r="M10" s="553"/>
      <c r="N10" s="553"/>
      <c r="O10" s="553"/>
      <c r="P10" s="553"/>
      <c r="Q10" s="553"/>
      <c r="R10" s="553"/>
      <c r="S10" s="553"/>
      <c r="T10" s="553"/>
      <c r="U10" s="553"/>
      <c r="V10" s="553"/>
      <c r="W10" s="553"/>
      <c r="X10" s="554"/>
    </row>
    <row r="11" spans="2:24" s="596" customFormat="1" ht="16.5" x14ac:dyDescent="0.25">
      <c r="K11" s="552" t="s">
        <v>155</v>
      </c>
      <c r="L11" s="553"/>
      <c r="M11" s="553"/>
      <c r="N11" s="553"/>
      <c r="O11" s="553"/>
      <c r="P11" s="553"/>
      <c r="Q11" s="553"/>
      <c r="R11" s="553"/>
      <c r="S11" s="553"/>
      <c r="T11" s="553"/>
      <c r="U11" s="553"/>
      <c r="V11" s="553"/>
      <c r="W11" s="553"/>
      <c r="X11" s="554"/>
    </row>
    <row r="12" spans="2:24" s="596" customFormat="1" ht="17.25" thickBot="1" x14ac:dyDescent="0.3">
      <c r="K12" s="555" t="s">
        <v>402</v>
      </c>
      <c r="L12" s="556"/>
      <c r="M12" s="556"/>
      <c r="N12" s="556"/>
      <c r="O12" s="556"/>
      <c r="P12" s="556"/>
      <c r="Q12" s="556"/>
      <c r="R12" s="556"/>
      <c r="S12" s="556"/>
      <c r="T12" s="556"/>
      <c r="U12" s="556"/>
      <c r="V12" s="556"/>
      <c r="W12" s="556"/>
      <c r="X12" s="557"/>
    </row>
  </sheetData>
  <sheetProtection password="CAE2" sheet="1" scenarios="1" selectLockedCells="1"/>
  <mergeCells count="13">
    <mergeCell ref="B2:I2"/>
    <mergeCell ref="B3:D3"/>
    <mergeCell ref="E3:I3"/>
    <mergeCell ref="B4:D4"/>
    <mergeCell ref="E4:I4"/>
    <mergeCell ref="B5:D5"/>
    <mergeCell ref="E5:I5"/>
    <mergeCell ref="B6:D6"/>
    <mergeCell ref="E6:I6"/>
    <mergeCell ref="B8:D8"/>
    <mergeCell ref="E8:I8"/>
    <mergeCell ref="B7:D7"/>
    <mergeCell ref="E7:I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O45"/>
  <sheetViews>
    <sheetView showGridLines="0" zoomScale="80" zoomScaleNormal="80" zoomScaleSheetLayoutView="85" workbookViewId="0">
      <selection activeCell="E4" sqref="E4"/>
    </sheetView>
  </sheetViews>
  <sheetFormatPr defaultRowHeight="16.5" x14ac:dyDescent="0.25"/>
  <cols>
    <col min="1" max="1" width="4.42578125" style="31" customWidth="1"/>
    <col min="2" max="2" width="40.140625" style="31" customWidth="1"/>
    <col min="3" max="3" width="49.28515625" style="31" customWidth="1"/>
    <col min="4" max="4" width="9.140625" style="31"/>
    <col min="5" max="5" width="33.42578125" style="31" customWidth="1"/>
    <col min="6" max="6" width="24.140625" style="31" customWidth="1"/>
    <col min="7" max="7" width="19" style="31" customWidth="1"/>
    <col min="8" max="8" width="24.28515625" style="31" customWidth="1"/>
    <col min="9" max="9" width="6.5703125" style="31" customWidth="1"/>
    <col min="10" max="10" width="3.7109375" style="31" customWidth="1"/>
    <col min="11" max="16384" width="9.140625" style="31"/>
  </cols>
  <sheetData>
    <row r="1" spans="2:10" ht="17.25" thickBot="1" x14ac:dyDescent="0.3">
      <c r="J1" s="120"/>
    </row>
    <row r="2" spans="2:10" ht="18" thickBot="1" x14ac:dyDescent="0.3">
      <c r="B2" s="600" t="str">
        <f>'Version Control'!$B$2</f>
        <v>Title Block</v>
      </c>
      <c r="C2" s="601"/>
      <c r="J2" s="120"/>
    </row>
    <row r="3" spans="2:10" x14ac:dyDescent="0.3">
      <c r="B3" s="447" t="str">
        <f>'Version Control'!$B$3</f>
        <v>Test Report Template Name:</v>
      </c>
      <c r="C3" s="448" t="str">
        <f>'Version Control'!$C$3</f>
        <v>Residential Refrigerator-Freezer  Appendix A1</v>
      </c>
      <c r="J3" s="120"/>
    </row>
    <row r="4" spans="2:10" ht="18" x14ac:dyDescent="0.3">
      <c r="B4" s="445" t="str">
        <f>'Version Control'!$B$4</f>
        <v>Version Number:</v>
      </c>
      <c r="C4" s="577" t="str">
        <f>'Version Control'!$C$4</f>
        <v>v3.0</v>
      </c>
      <c r="E4" s="121" t="s">
        <v>289</v>
      </c>
      <c r="J4" s="120"/>
    </row>
    <row r="5" spans="2:10" x14ac:dyDescent="0.3">
      <c r="B5" s="444" t="str">
        <f>'Version Control'!$B$5</f>
        <v xml:space="preserve">Latest Template Revision: </v>
      </c>
      <c r="C5" s="442">
        <f>'Version Control'!$C$5</f>
        <v>42160</v>
      </c>
      <c r="J5" s="120"/>
    </row>
    <row r="6" spans="2:10" x14ac:dyDescent="0.3">
      <c r="B6" s="444" t="str">
        <f>'Version Control'!$B$6</f>
        <v>Tab Name:</v>
      </c>
      <c r="C6" s="577" t="str">
        <f ca="1">MID(CELL("filename",B1), FIND("]", CELL("filename", B1))+ 1, 255)</f>
        <v>General Info &amp; Test Results</v>
      </c>
      <c r="J6" s="120"/>
    </row>
    <row r="7" spans="2:10" ht="33" x14ac:dyDescent="0.25">
      <c r="B7" s="578" t="str">
        <f>'Version Control'!$B$7</f>
        <v>File Name:</v>
      </c>
      <c r="C7" s="579" t="str">
        <f ca="1">'Version Control'!$C$7</f>
        <v>Residential Refrigerator-Freezer Appendix A1 - v3.0.xlsx</v>
      </c>
      <c r="J7" s="120"/>
    </row>
    <row r="8" spans="2:10" ht="17.25" thickBot="1" x14ac:dyDescent="0.35">
      <c r="B8" s="446" t="str">
        <f>'Version Control'!$B$8</f>
        <v xml:space="preserve">Test Completion Date: </v>
      </c>
      <c r="C8" s="443" t="str">
        <f>'Version Control'!$C$8</f>
        <v>[MM/DD/YYYY]</v>
      </c>
      <c r="J8" s="120"/>
    </row>
    <row r="9" spans="2:10" x14ac:dyDescent="0.25">
      <c r="J9" s="120"/>
    </row>
    <row r="10" spans="2:10" ht="17.25" thickBot="1" x14ac:dyDescent="0.3">
      <c r="J10" s="120"/>
    </row>
    <row r="11" spans="2:10" ht="18" thickBot="1" x14ac:dyDescent="0.3">
      <c r="B11" s="56" t="s">
        <v>185</v>
      </c>
      <c r="C11" s="58"/>
      <c r="E11" s="93" t="s">
        <v>229</v>
      </c>
      <c r="F11" s="122"/>
      <c r="G11" s="94"/>
      <c r="J11" s="120"/>
    </row>
    <row r="12" spans="2:10" ht="18" x14ac:dyDescent="0.25">
      <c r="B12" s="123" t="s">
        <v>0</v>
      </c>
      <c r="C12" s="124"/>
      <c r="E12" s="153" t="s">
        <v>174</v>
      </c>
      <c r="F12" s="125" t="s">
        <v>263</v>
      </c>
      <c r="G12" s="126" t="s">
        <v>230</v>
      </c>
      <c r="J12" s="120"/>
    </row>
    <row r="13" spans="2:10" ht="18.75" thickBot="1" x14ac:dyDescent="0.3">
      <c r="B13" s="127" t="s">
        <v>231</v>
      </c>
      <c r="C13" s="128"/>
      <c r="E13" s="158" t="s">
        <v>243</v>
      </c>
      <c r="F13" s="130"/>
      <c r="G13" s="115"/>
      <c r="J13" s="120"/>
    </row>
    <row r="14" spans="2:10" ht="18.75" thickBot="1" x14ac:dyDescent="0.3">
      <c r="E14" s="154" t="s">
        <v>123</v>
      </c>
      <c r="F14" s="131" t="str">
        <f>IF(Volume!C18&lt;&gt;0,Volume!C18,"")</f>
        <v/>
      </c>
      <c r="G14" s="132" t="s">
        <v>246</v>
      </c>
      <c r="J14" s="120"/>
    </row>
    <row r="15" spans="2:10" ht="18.75" thickBot="1" x14ac:dyDescent="0.3">
      <c r="B15" s="56" t="s">
        <v>259</v>
      </c>
      <c r="C15" s="58"/>
      <c r="E15" s="154" t="s">
        <v>73</v>
      </c>
      <c r="F15" s="131" t="str">
        <f>IF(Volume!C19&lt;&gt;0,Volume!C19,"")</f>
        <v/>
      </c>
      <c r="G15" s="132" t="s">
        <v>246</v>
      </c>
      <c r="J15" s="120"/>
    </row>
    <row r="16" spans="2:10" ht="18" x14ac:dyDescent="0.25">
      <c r="B16" s="118" t="s">
        <v>232</v>
      </c>
      <c r="C16" s="133" t="s">
        <v>257</v>
      </c>
      <c r="E16" s="154" t="s">
        <v>241</v>
      </c>
      <c r="F16" s="131" t="str">
        <f>IF(SUM(F14:F15)&lt;&gt;0,SUM(F14:F15),"")</f>
        <v/>
      </c>
      <c r="G16" s="132" t="s">
        <v>246</v>
      </c>
      <c r="J16" s="120"/>
    </row>
    <row r="17" spans="2:10" ht="18.75" thickBot="1" x14ac:dyDescent="0.3">
      <c r="B17" s="119" t="s">
        <v>233</v>
      </c>
      <c r="C17" s="134" t="s">
        <v>257</v>
      </c>
      <c r="E17" s="154" t="s">
        <v>242</v>
      </c>
      <c r="F17" s="131" t="str">
        <f>IF(Volume!C20&lt;&gt;0,Volume!C27,"")</f>
        <v/>
      </c>
      <c r="G17" s="132" t="s">
        <v>246</v>
      </c>
      <c r="J17" s="120"/>
    </row>
    <row r="18" spans="2:10" ht="18" thickBot="1" x14ac:dyDescent="0.3">
      <c r="E18" s="158" t="s">
        <v>244</v>
      </c>
      <c r="F18" s="582"/>
      <c r="G18" s="53"/>
      <c r="J18" s="120"/>
    </row>
    <row r="19" spans="2:10" ht="18" thickBot="1" x14ac:dyDescent="0.3">
      <c r="B19" s="56" t="s">
        <v>1</v>
      </c>
      <c r="C19" s="58"/>
      <c r="E19" s="154" t="s">
        <v>139</v>
      </c>
      <c r="F19" s="138" t="str">
        <f>IF('Energy Calcs (ASH Switch OFF)'!D89&lt;&gt;0,'Energy Calcs (ASH Switch OFF)'!D89,"")</f>
        <v/>
      </c>
      <c r="G19" s="132" t="s">
        <v>245</v>
      </c>
      <c r="J19" s="120"/>
    </row>
    <row r="20" spans="2:10" ht="17.25" x14ac:dyDescent="0.25">
      <c r="B20" s="102" t="s">
        <v>238</v>
      </c>
      <c r="C20" s="137"/>
      <c r="E20" s="154" t="s">
        <v>141</v>
      </c>
      <c r="F20" s="138" t="str">
        <f>IF(VASH="Yes",'Energy Calcs (ASH Switch OFF)'!D109,IF('Energy Calcs (ASH Switch ON)'!D90&lt;&gt;0,'Energy Calcs (ASH Switch ON)'!D90,""))</f>
        <v/>
      </c>
      <c r="G20" s="132" t="s">
        <v>245</v>
      </c>
      <c r="J20" s="120"/>
    </row>
    <row r="21" spans="2:10" ht="17.25" x14ac:dyDescent="0.25">
      <c r="B21" s="106" t="s">
        <v>239</v>
      </c>
      <c r="C21" s="139"/>
      <c r="E21" s="154" t="s">
        <v>140</v>
      </c>
      <c r="F21" s="138" t="str">
        <f>IF('General Info &amp; Test Results'!C30="Yes",AVERAGE(F19:F20),IF(AND('General Info &amp; Test Results'!C30="No",'General Info &amp; Test Results'!C32="Yes"),F20,F19))</f>
        <v/>
      </c>
      <c r="G21" s="132" t="s">
        <v>245</v>
      </c>
      <c r="J21" s="120"/>
    </row>
    <row r="22" spans="2:10" ht="17.25" thickBot="1" x14ac:dyDescent="0.3">
      <c r="B22" s="106" t="s">
        <v>2</v>
      </c>
      <c r="C22" s="139"/>
      <c r="D22" s="140"/>
      <c r="E22" s="160" t="s">
        <v>367</v>
      </c>
      <c r="F22" s="141"/>
      <c r="G22" s="142"/>
      <c r="J22" s="120"/>
    </row>
    <row r="23" spans="2:10" x14ac:dyDescent="0.25">
      <c r="B23" s="106" t="s">
        <v>240</v>
      </c>
      <c r="C23" s="139"/>
      <c r="D23" s="140"/>
      <c r="J23" s="120"/>
    </row>
    <row r="24" spans="2:10" ht="18" thickBot="1" x14ac:dyDescent="0.3">
      <c r="B24" s="106" t="s">
        <v>156</v>
      </c>
      <c r="C24" s="139"/>
      <c r="D24" s="140"/>
      <c r="E24" s="143" t="s">
        <v>290</v>
      </c>
      <c r="F24" s="130"/>
      <c r="G24" s="130"/>
      <c r="H24" s="140"/>
      <c r="J24" s="120"/>
    </row>
    <row r="25" spans="2:10" ht="18" thickBot="1" x14ac:dyDescent="0.3">
      <c r="B25" s="106" t="s">
        <v>3</v>
      </c>
      <c r="C25" s="139"/>
      <c r="D25" s="140"/>
      <c r="E25" s="627" t="s">
        <v>220</v>
      </c>
      <c r="F25" s="628"/>
      <c r="G25" s="628"/>
      <c r="H25" s="629"/>
      <c r="J25" s="120"/>
    </row>
    <row r="26" spans="2:10" x14ac:dyDescent="0.25">
      <c r="B26" s="106" t="s">
        <v>5</v>
      </c>
      <c r="C26" s="139"/>
      <c r="D26" s="140"/>
      <c r="E26" s="659" t="s">
        <v>414</v>
      </c>
      <c r="F26" s="660"/>
      <c r="G26" s="660"/>
      <c r="H26" s="661"/>
      <c r="J26" s="120"/>
    </row>
    <row r="27" spans="2:10" x14ac:dyDescent="0.25">
      <c r="B27" s="106" t="s">
        <v>74</v>
      </c>
      <c r="C27" s="139"/>
      <c r="D27" s="140"/>
      <c r="E27" s="662"/>
      <c r="F27" s="663"/>
      <c r="G27" s="663"/>
      <c r="H27" s="664"/>
      <c r="J27" s="120"/>
    </row>
    <row r="28" spans="2:10" ht="17.25" thickBot="1" x14ac:dyDescent="0.3">
      <c r="B28" s="106" t="s">
        <v>237</v>
      </c>
      <c r="C28" s="567" t="s">
        <v>257</v>
      </c>
      <c r="D28" s="140"/>
      <c r="E28" s="662"/>
      <c r="F28" s="663"/>
      <c r="G28" s="663"/>
      <c r="H28" s="664"/>
      <c r="J28" s="120"/>
    </row>
    <row r="29" spans="2:10" ht="17.25" x14ac:dyDescent="0.25">
      <c r="B29" s="106" t="s">
        <v>4</v>
      </c>
      <c r="C29" s="139"/>
      <c r="D29" s="140"/>
      <c r="E29" s="665" t="s">
        <v>221</v>
      </c>
      <c r="F29" s="666"/>
      <c r="G29" s="150" t="s">
        <v>219</v>
      </c>
      <c r="H29" s="151" t="s">
        <v>222</v>
      </c>
      <c r="J29" s="120"/>
    </row>
    <row r="30" spans="2:10" ht="23.25" customHeight="1" x14ac:dyDescent="0.25">
      <c r="B30" s="106" t="s">
        <v>172</v>
      </c>
      <c r="C30" s="139"/>
      <c r="D30" s="140"/>
      <c r="E30" s="667" t="s">
        <v>223</v>
      </c>
      <c r="F30" s="668"/>
      <c r="G30" s="145" t="str">
        <f>IF('Report Sign-Off Block'!D15&lt;&gt;0,'Report Sign-Off Block'!D15,"")</f>
        <v>[MM/DD/YYYY]</v>
      </c>
      <c r="H30" s="526" t="str">
        <f>IF('Report Sign-Off Block'!E15&lt;&gt;0,'Report Sign-Off Block'!E15,"")</f>
        <v>[Test Lab Name]</v>
      </c>
      <c r="J30" s="120"/>
    </row>
    <row r="31" spans="2:10" ht="27" customHeight="1" x14ac:dyDescent="0.25">
      <c r="B31" s="144" t="s">
        <v>294</v>
      </c>
      <c r="C31" s="139"/>
      <c r="D31" s="140"/>
      <c r="E31" s="667" t="s">
        <v>368</v>
      </c>
      <c r="F31" s="668"/>
      <c r="G31" s="145" t="str">
        <f>IF('Report Sign-Off Block'!D16&lt;&gt;0,'Report Sign-Off Block'!D16,"")</f>
        <v>[MM/DD/YYYY]</v>
      </c>
      <c r="H31" s="526" t="str">
        <f>IF('Report Sign-Off Block'!E16&lt;&gt;0,'Report Sign-Off Block'!E16,"")</f>
        <v>[Test Lab Name]</v>
      </c>
      <c r="J31" s="120"/>
    </row>
    <row r="32" spans="2:10" ht="33" x14ac:dyDescent="0.25">
      <c r="B32" s="144" t="s">
        <v>339</v>
      </c>
      <c r="C32" s="139"/>
      <c r="D32" s="140"/>
      <c r="E32" s="667" t="s">
        <v>412</v>
      </c>
      <c r="F32" s="668"/>
      <c r="G32" s="145" t="str">
        <f>IF('Report Sign-Off Block'!D17&lt;&gt;0,'Report Sign-Off Block'!D17,"")</f>
        <v>[MM/DD/YYYY]</v>
      </c>
      <c r="H32" s="526" t="str">
        <f>IF('Report Sign-Off Block'!E17&lt;&gt;0,'Report Sign-Off Block'!E17,"")</f>
        <v>[Test Lab Name]</v>
      </c>
      <c r="J32" s="120"/>
    </row>
    <row r="33" spans="1:15" ht="17.25" thickBot="1" x14ac:dyDescent="0.3">
      <c r="B33" s="106" t="s">
        <v>175</v>
      </c>
      <c r="C33" s="139"/>
      <c r="D33" s="140"/>
      <c r="E33" s="669" t="s">
        <v>412</v>
      </c>
      <c r="F33" s="670"/>
      <c r="G33" s="152" t="str">
        <f>IF('Report Sign-Off Block'!D18&lt;&gt;0,'Report Sign-Off Block'!D18,"")</f>
        <v>[MM/DD/YYYY]</v>
      </c>
      <c r="H33" s="527" t="str">
        <f>IF('Report Sign-Off Block'!E18&lt;&gt;0,'Report Sign-Off Block'!E18,"")</f>
        <v>[Test Lab Name]</v>
      </c>
      <c r="J33" s="120"/>
    </row>
    <row r="34" spans="1:15" x14ac:dyDescent="0.25">
      <c r="B34" s="106" t="s">
        <v>116</v>
      </c>
      <c r="C34" s="146"/>
      <c r="D34" s="140"/>
      <c r="E34" s="671"/>
      <c r="F34" s="671"/>
      <c r="G34" s="597"/>
      <c r="H34" s="598"/>
      <c r="J34" s="120"/>
    </row>
    <row r="35" spans="1:15" x14ac:dyDescent="0.25">
      <c r="B35" s="106" t="s">
        <v>113</v>
      </c>
      <c r="C35" s="139"/>
      <c r="D35" s="140"/>
      <c r="J35" s="120"/>
    </row>
    <row r="36" spans="1:15" x14ac:dyDescent="0.25">
      <c r="B36" s="108" t="s">
        <v>114</v>
      </c>
      <c r="C36" s="139"/>
      <c r="D36" s="130"/>
      <c r="J36" s="120"/>
    </row>
    <row r="37" spans="1:15" ht="17.25" thickBot="1" x14ac:dyDescent="0.3">
      <c r="B37" s="109" t="s">
        <v>115</v>
      </c>
      <c r="C37" s="148"/>
      <c r="D37" s="140"/>
      <c r="J37" s="120"/>
    </row>
    <row r="38" spans="1:15" ht="17.25" thickBot="1" x14ac:dyDescent="0.3">
      <c r="D38" s="140"/>
      <c r="J38" s="120"/>
    </row>
    <row r="39" spans="1:15" ht="18" thickBot="1" x14ac:dyDescent="0.3">
      <c r="B39" s="87" t="s">
        <v>176</v>
      </c>
      <c r="C39" s="88"/>
      <c r="D39" s="89"/>
      <c r="J39" s="120"/>
    </row>
    <row r="40" spans="1:15" ht="15" customHeight="1" x14ac:dyDescent="0.25">
      <c r="B40" s="159" t="s">
        <v>366</v>
      </c>
      <c r="C40" s="147"/>
      <c r="D40" s="115"/>
      <c r="J40" s="120"/>
      <c r="O40" s="149"/>
    </row>
    <row r="41" spans="1:15" x14ac:dyDescent="0.25">
      <c r="B41" s="650"/>
      <c r="C41" s="651"/>
      <c r="D41" s="652"/>
      <c r="J41" s="120"/>
      <c r="O41" s="149"/>
    </row>
    <row r="42" spans="1:15" ht="15" customHeight="1" x14ac:dyDescent="0.25">
      <c r="B42" s="653"/>
      <c r="C42" s="654"/>
      <c r="D42" s="655"/>
      <c r="J42" s="120"/>
      <c r="O42" s="149"/>
    </row>
    <row r="43" spans="1:15" ht="17.25" thickBot="1" x14ac:dyDescent="0.3">
      <c r="B43" s="656"/>
      <c r="C43" s="657"/>
      <c r="D43" s="658"/>
      <c r="J43" s="120"/>
      <c r="O43" s="149"/>
    </row>
    <row r="44" spans="1:15" x14ac:dyDescent="0.25">
      <c r="J44" s="120"/>
    </row>
    <row r="45" spans="1:15" x14ac:dyDescent="0.25">
      <c r="A45" s="120"/>
      <c r="B45" s="120"/>
      <c r="C45" s="120"/>
      <c r="D45" s="120"/>
      <c r="E45" s="120"/>
      <c r="F45" s="120"/>
      <c r="G45" s="120"/>
      <c r="H45" s="120"/>
      <c r="I45" s="120"/>
      <c r="J45" s="120"/>
    </row>
  </sheetData>
  <sheetProtection password="CAE2" sheet="1" objects="1" scenarios="1" selectLockedCells="1"/>
  <mergeCells count="10">
    <mergeCell ref="B2:C2"/>
    <mergeCell ref="B41:D43"/>
    <mergeCell ref="E26:H28"/>
    <mergeCell ref="E29:F29"/>
    <mergeCell ref="E30:F30"/>
    <mergeCell ref="E31:F31"/>
    <mergeCell ref="E32:F32"/>
    <mergeCell ref="E33:F33"/>
    <mergeCell ref="E34:F34"/>
    <mergeCell ref="E25:H25"/>
  </mergeCells>
  <conditionalFormatting sqref="F20">
    <cfRule type="expression" dxfId="23" priority="1" stopIfTrue="1">
      <formula>AND(ASH="No",VASH="No")</formula>
    </cfRule>
  </conditionalFormatting>
  <dataValidations count="6">
    <dataValidation type="list" showInputMessage="1" showErrorMessage="1" sqref="C32 C30">
      <formula1>Yes_No</formula1>
    </dataValidation>
    <dataValidation type="list" showInputMessage="1" showErrorMessage="1" sqref="C25">
      <formula1>Product_Type</formula1>
    </dataValidation>
    <dataValidation type="list" showInputMessage="1" showErrorMessage="1" sqref="C27">
      <formula1>Compact?</formula1>
    </dataValidation>
    <dataValidation type="list" showInputMessage="1" showErrorMessage="1" sqref="C26">
      <formula1>Product_Class</formula1>
    </dataValidation>
    <dataValidation type="list" showInputMessage="1" showErrorMessage="1" sqref="C33">
      <formula1>DefrostType</formula1>
    </dataValidation>
    <dataValidation type="list" showInputMessage="1" showErrorMessage="1" sqref="C31">
      <formula1>Aux_Comp</formula1>
    </dataValidation>
  </dataValidations>
  <hyperlinks>
    <hyperlink ref="E4" location="Instructions!C33" display="Back to Instructions tab"/>
  </hyperlinks>
  <printOptions horizontalCentered="1"/>
  <pageMargins left="0.25" right="0.25" top="0.75" bottom="0.25" header="0.3" footer="0.3"/>
  <pageSetup scale="75" orientation="landscape"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J56"/>
  <sheetViews>
    <sheetView showGridLines="0" zoomScale="80" zoomScaleNormal="80" workbookViewId="0">
      <selection activeCell="E4" sqref="E4"/>
    </sheetView>
  </sheetViews>
  <sheetFormatPr defaultColWidth="10.42578125" defaultRowHeight="16.5" x14ac:dyDescent="0.3"/>
  <cols>
    <col min="1" max="1" width="3" style="29" customWidth="1"/>
    <col min="2" max="2" width="36.5703125" style="29" customWidth="1"/>
    <col min="3" max="3" width="45.42578125" style="29" bestFit="1" customWidth="1"/>
    <col min="4" max="4" width="35.140625" style="29" customWidth="1"/>
    <col min="5" max="5" width="25.140625" style="29" bestFit="1" customWidth="1"/>
    <col min="6" max="6" width="24.5703125" style="29" customWidth="1"/>
    <col min="7" max="7" width="25.28515625" style="29" bestFit="1" customWidth="1"/>
    <col min="8" max="8" width="31.42578125" style="29" bestFit="1" customWidth="1"/>
    <col min="9" max="9" width="4.7109375" style="29" customWidth="1"/>
    <col min="10" max="10" width="3.42578125" style="29" customWidth="1"/>
    <col min="11" max="16384" width="10.42578125" style="29"/>
  </cols>
  <sheetData>
    <row r="1" spans="2:10" ht="17.25" thickBot="1" x14ac:dyDescent="0.35">
      <c r="J1" s="37"/>
    </row>
    <row r="2" spans="2:10" ht="18" thickBot="1" x14ac:dyDescent="0.35">
      <c r="B2" s="600" t="str">
        <f>'Version Control'!$B$2</f>
        <v>Title Block</v>
      </c>
      <c r="C2" s="601"/>
      <c r="J2" s="37"/>
    </row>
    <row r="3" spans="2:10" x14ac:dyDescent="0.3">
      <c r="B3" s="447" t="str">
        <f>'Version Control'!$B$3</f>
        <v>Test Report Template Name:</v>
      </c>
      <c r="C3" s="448" t="str">
        <f>'Version Control'!$C$3</f>
        <v>Residential Refrigerator-Freezer  Appendix A1</v>
      </c>
      <c r="J3" s="37"/>
    </row>
    <row r="4" spans="2:10" x14ac:dyDescent="0.3">
      <c r="B4" s="445" t="str">
        <f>'Version Control'!$B$4</f>
        <v>Version Number:</v>
      </c>
      <c r="C4" s="577" t="str">
        <f>'Version Control'!$C$4</f>
        <v>v3.0</v>
      </c>
      <c r="E4" s="86" t="s">
        <v>289</v>
      </c>
      <c r="J4" s="37"/>
    </row>
    <row r="5" spans="2:10" x14ac:dyDescent="0.3">
      <c r="B5" s="444" t="str">
        <f>'Version Control'!$B$5</f>
        <v xml:space="preserve">Latest Template Revision: </v>
      </c>
      <c r="C5" s="442">
        <f>'Version Control'!$C$5</f>
        <v>42160</v>
      </c>
      <c r="J5" s="37"/>
    </row>
    <row r="6" spans="2:10" x14ac:dyDescent="0.3">
      <c r="B6" s="444" t="str">
        <f>'Version Control'!$B$6</f>
        <v>Tab Name:</v>
      </c>
      <c r="C6" s="577" t="str">
        <f ca="1">MID(CELL("filename",B1), FIND("]", CELL("filename", B1))+ 1, 255)</f>
        <v>Setup &amp; Instrumentation</v>
      </c>
      <c r="J6" s="37"/>
    </row>
    <row r="7" spans="2:10" ht="33" x14ac:dyDescent="0.3">
      <c r="B7" s="578" t="str">
        <f>'Version Control'!$B$7</f>
        <v>File Name:</v>
      </c>
      <c r="C7" s="579" t="str">
        <f ca="1">'Version Control'!$C$7</f>
        <v>Residential Refrigerator-Freezer Appendix A1 - v3.0.xlsx</v>
      </c>
      <c r="J7" s="37"/>
    </row>
    <row r="8" spans="2:10" ht="17.25" thickBot="1" x14ac:dyDescent="0.35">
      <c r="B8" s="446" t="str">
        <f>'Version Control'!$B$8</f>
        <v xml:space="preserve">Test Completion Date: </v>
      </c>
      <c r="C8" s="443" t="str">
        <f>'Version Control'!$C$8</f>
        <v>[MM/DD/YYYY]</v>
      </c>
      <c r="J8" s="37"/>
    </row>
    <row r="9" spans="2:10" x14ac:dyDescent="0.3">
      <c r="J9" s="37"/>
    </row>
    <row r="10" spans="2:10" ht="17.25" thickBot="1" x14ac:dyDescent="0.35">
      <c r="J10" s="37"/>
    </row>
    <row r="11" spans="2:10" ht="18" thickBot="1" x14ac:dyDescent="0.35">
      <c r="B11" s="45" t="s">
        <v>369</v>
      </c>
      <c r="C11" s="49"/>
      <c r="D11" s="49"/>
      <c r="E11" s="49"/>
      <c r="F11" s="49"/>
      <c r="G11" s="49"/>
      <c r="H11" s="46"/>
      <c r="J11" s="37"/>
    </row>
    <row r="12" spans="2:10" ht="18" thickBot="1" x14ac:dyDescent="0.4">
      <c r="B12" s="185" t="s">
        <v>284</v>
      </c>
      <c r="C12" s="186" t="s">
        <v>261</v>
      </c>
      <c r="D12" s="186" t="s">
        <v>260</v>
      </c>
      <c r="E12" s="186" t="s">
        <v>285</v>
      </c>
      <c r="F12" s="187" t="s">
        <v>234</v>
      </c>
      <c r="G12" s="186" t="s">
        <v>235</v>
      </c>
      <c r="H12" s="188" t="s">
        <v>236</v>
      </c>
      <c r="J12" s="37"/>
    </row>
    <row r="13" spans="2:10" x14ac:dyDescent="0.3">
      <c r="B13" s="586"/>
      <c r="C13" s="587"/>
      <c r="D13" s="587"/>
      <c r="E13" s="587"/>
      <c r="F13" s="587"/>
      <c r="G13" s="587"/>
      <c r="H13" s="588"/>
      <c r="J13" s="37"/>
    </row>
    <row r="14" spans="2:10" x14ac:dyDescent="0.3">
      <c r="B14" s="589"/>
      <c r="C14" s="590"/>
      <c r="D14" s="590"/>
      <c r="E14" s="590"/>
      <c r="F14" s="590"/>
      <c r="G14" s="590"/>
      <c r="H14" s="591"/>
      <c r="J14" s="37"/>
    </row>
    <row r="15" spans="2:10" x14ac:dyDescent="0.3">
      <c r="B15" s="589"/>
      <c r="C15" s="590"/>
      <c r="D15" s="590"/>
      <c r="E15" s="590"/>
      <c r="F15" s="590"/>
      <c r="G15" s="590"/>
      <c r="H15" s="591"/>
      <c r="J15" s="37"/>
    </row>
    <row r="16" spans="2:10" x14ac:dyDescent="0.3">
      <c r="B16" s="589"/>
      <c r="C16" s="590"/>
      <c r="D16" s="590"/>
      <c r="E16" s="590"/>
      <c r="F16" s="590"/>
      <c r="G16" s="590"/>
      <c r="H16" s="591"/>
      <c r="J16" s="37"/>
    </row>
    <row r="17" spans="2:10" x14ac:dyDescent="0.3">
      <c r="B17" s="589"/>
      <c r="C17" s="590"/>
      <c r="D17" s="590"/>
      <c r="E17" s="590"/>
      <c r="F17" s="590"/>
      <c r="G17" s="590"/>
      <c r="H17" s="591"/>
      <c r="J17" s="37"/>
    </row>
    <row r="18" spans="2:10" x14ac:dyDescent="0.3">
      <c r="B18" s="589"/>
      <c r="C18" s="590"/>
      <c r="D18" s="590"/>
      <c r="E18" s="590"/>
      <c r="F18" s="590"/>
      <c r="G18" s="590"/>
      <c r="H18" s="591"/>
      <c r="J18" s="37"/>
    </row>
    <row r="19" spans="2:10" x14ac:dyDescent="0.3">
      <c r="B19" s="589"/>
      <c r="C19" s="590"/>
      <c r="D19" s="590"/>
      <c r="E19" s="590"/>
      <c r="F19" s="590"/>
      <c r="G19" s="590"/>
      <c r="H19" s="591"/>
      <c r="J19" s="37"/>
    </row>
    <row r="20" spans="2:10" x14ac:dyDescent="0.3">
      <c r="B20" s="589"/>
      <c r="C20" s="590"/>
      <c r="D20" s="590"/>
      <c r="E20" s="590"/>
      <c r="F20" s="590"/>
      <c r="G20" s="590"/>
      <c r="H20" s="591"/>
      <c r="J20" s="37"/>
    </row>
    <row r="21" spans="2:10" x14ac:dyDescent="0.3">
      <c r="B21" s="589"/>
      <c r="C21" s="590"/>
      <c r="D21" s="590"/>
      <c r="E21" s="590"/>
      <c r="F21" s="590"/>
      <c r="G21" s="590"/>
      <c r="H21" s="591"/>
      <c r="J21" s="37"/>
    </row>
    <row r="22" spans="2:10" x14ac:dyDescent="0.3">
      <c r="B22" s="589"/>
      <c r="C22" s="590"/>
      <c r="D22" s="590"/>
      <c r="E22" s="590"/>
      <c r="F22" s="590"/>
      <c r="G22" s="590"/>
      <c r="H22" s="591"/>
      <c r="J22" s="37"/>
    </row>
    <row r="23" spans="2:10" x14ac:dyDescent="0.3">
      <c r="B23" s="589"/>
      <c r="C23" s="590"/>
      <c r="D23" s="590"/>
      <c r="E23" s="590"/>
      <c r="F23" s="590"/>
      <c r="G23" s="590"/>
      <c r="H23" s="591"/>
      <c r="J23" s="37"/>
    </row>
    <row r="24" spans="2:10" x14ac:dyDescent="0.3">
      <c r="B24" s="589"/>
      <c r="C24" s="590"/>
      <c r="D24" s="590"/>
      <c r="E24" s="590"/>
      <c r="F24" s="590"/>
      <c r="G24" s="590"/>
      <c r="H24" s="591"/>
      <c r="J24" s="37"/>
    </row>
    <row r="25" spans="2:10" x14ac:dyDescent="0.3">
      <c r="B25" s="589"/>
      <c r="C25" s="590"/>
      <c r="D25" s="590"/>
      <c r="E25" s="590"/>
      <c r="F25" s="590"/>
      <c r="G25" s="590"/>
      <c r="H25" s="591"/>
      <c r="J25" s="37"/>
    </row>
    <row r="26" spans="2:10" x14ac:dyDescent="0.3">
      <c r="B26" s="589"/>
      <c r="C26" s="590"/>
      <c r="D26" s="590"/>
      <c r="E26" s="590"/>
      <c r="F26" s="590"/>
      <c r="G26" s="590"/>
      <c r="H26" s="591"/>
      <c r="J26" s="37"/>
    </row>
    <row r="27" spans="2:10" x14ac:dyDescent="0.3">
      <c r="B27" s="589"/>
      <c r="C27" s="590"/>
      <c r="D27" s="590"/>
      <c r="E27" s="590"/>
      <c r="F27" s="590"/>
      <c r="G27" s="590"/>
      <c r="H27" s="591"/>
      <c r="J27" s="37"/>
    </row>
    <row r="28" spans="2:10" x14ac:dyDescent="0.3">
      <c r="B28" s="589"/>
      <c r="C28" s="590"/>
      <c r="D28" s="590"/>
      <c r="E28" s="590"/>
      <c r="F28" s="590"/>
      <c r="G28" s="590"/>
      <c r="H28" s="591"/>
      <c r="J28" s="37"/>
    </row>
    <row r="29" spans="2:10" x14ac:dyDescent="0.3">
      <c r="B29" s="589"/>
      <c r="C29" s="590"/>
      <c r="D29" s="590"/>
      <c r="E29" s="590"/>
      <c r="F29" s="590"/>
      <c r="G29" s="590"/>
      <c r="H29" s="591"/>
      <c r="J29" s="37"/>
    </row>
    <row r="30" spans="2:10" ht="17.25" thickBot="1" x14ac:dyDescent="0.35">
      <c r="B30" s="592"/>
      <c r="C30" s="593"/>
      <c r="D30" s="593"/>
      <c r="E30" s="593"/>
      <c r="F30" s="593"/>
      <c r="G30" s="593"/>
      <c r="H30" s="594"/>
      <c r="J30" s="37"/>
    </row>
    <row r="31" spans="2:10" ht="17.25" thickBot="1" x14ac:dyDescent="0.35">
      <c r="J31" s="37"/>
    </row>
    <row r="32" spans="2:10" ht="36.75" customHeight="1" thickBot="1" x14ac:dyDescent="0.35">
      <c r="B32" s="678" t="s">
        <v>373</v>
      </c>
      <c r="C32" s="679"/>
      <c r="J32" s="37"/>
    </row>
    <row r="33" spans="1:10" x14ac:dyDescent="0.3">
      <c r="B33" s="47" t="s">
        <v>123</v>
      </c>
      <c r="C33" s="538"/>
      <c r="J33" s="37"/>
    </row>
    <row r="34" spans="1:10" ht="17.25" thickBot="1" x14ac:dyDescent="0.35">
      <c r="B34" s="189" t="s">
        <v>73</v>
      </c>
      <c r="C34" s="161"/>
      <c r="J34" s="37"/>
    </row>
    <row r="35" spans="1:10" ht="17.25" thickBot="1" x14ac:dyDescent="0.35">
      <c r="B35" s="43"/>
      <c r="C35" s="43"/>
      <c r="D35" s="43"/>
      <c r="E35" s="43"/>
      <c r="F35" s="43"/>
      <c r="G35" s="43"/>
      <c r="H35" s="43"/>
      <c r="J35" s="37"/>
    </row>
    <row r="36" spans="1:10" ht="36.75" customHeight="1" thickBot="1" x14ac:dyDescent="0.4">
      <c r="B36" s="675" t="s">
        <v>293</v>
      </c>
      <c r="C36" s="676"/>
      <c r="D36" s="676"/>
      <c r="E36" s="676"/>
      <c r="F36" s="676"/>
      <c r="G36" s="676"/>
      <c r="H36" s="677"/>
      <c r="J36" s="37"/>
    </row>
    <row r="37" spans="1:10" x14ac:dyDescent="0.3">
      <c r="B37" s="672"/>
      <c r="C37" s="673"/>
      <c r="D37" s="673"/>
      <c r="E37" s="673"/>
      <c r="F37" s="673"/>
      <c r="G37" s="673"/>
      <c r="H37" s="674"/>
      <c r="J37" s="37"/>
    </row>
    <row r="38" spans="1:10" x14ac:dyDescent="0.3">
      <c r="B38" s="653"/>
      <c r="C38" s="654"/>
      <c r="D38" s="654"/>
      <c r="E38" s="654"/>
      <c r="F38" s="654"/>
      <c r="G38" s="654"/>
      <c r="H38" s="655"/>
      <c r="J38" s="37"/>
    </row>
    <row r="39" spans="1:10" x14ac:dyDescent="0.3">
      <c r="B39" s="653"/>
      <c r="C39" s="654"/>
      <c r="D39" s="654"/>
      <c r="E39" s="654"/>
      <c r="F39" s="654"/>
      <c r="G39" s="654"/>
      <c r="H39" s="655"/>
      <c r="J39" s="37"/>
    </row>
    <row r="40" spans="1:10" ht="17.25" thickBot="1" x14ac:dyDescent="0.35">
      <c r="B40" s="656"/>
      <c r="C40" s="657"/>
      <c r="D40" s="657"/>
      <c r="E40" s="657"/>
      <c r="F40" s="657"/>
      <c r="G40" s="657"/>
      <c r="H40" s="658"/>
      <c r="J40" s="37"/>
    </row>
    <row r="41" spans="1:10" ht="17.25" thickBot="1" x14ac:dyDescent="0.35">
      <c r="B41" s="43"/>
      <c r="C41" s="43"/>
      <c r="D41" s="43"/>
      <c r="E41" s="43"/>
      <c r="F41" s="43"/>
      <c r="G41" s="43"/>
      <c r="H41" s="43"/>
      <c r="J41" s="37"/>
    </row>
    <row r="42" spans="1:10" ht="18" thickBot="1" x14ac:dyDescent="0.35">
      <c r="B42" s="52" t="s">
        <v>118</v>
      </c>
      <c r="C42" s="539"/>
      <c r="D42" s="539"/>
      <c r="E42" s="539"/>
      <c r="F42" s="539"/>
      <c r="G42" s="539"/>
      <c r="H42" s="540"/>
      <c r="J42" s="37"/>
    </row>
    <row r="43" spans="1:10" x14ac:dyDescent="0.3">
      <c r="A43" s="43"/>
      <c r="B43" s="653"/>
      <c r="C43" s="654"/>
      <c r="D43" s="654"/>
      <c r="E43" s="654"/>
      <c r="F43" s="654"/>
      <c r="G43" s="654"/>
      <c r="H43" s="655"/>
      <c r="J43" s="37"/>
    </row>
    <row r="44" spans="1:10" x14ac:dyDescent="0.3">
      <c r="A44" s="43"/>
      <c r="B44" s="653"/>
      <c r="C44" s="654"/>
      <c r="D44" s="654"/>
      <c r="E44" s="654"/>
      <c r="F44" s="654"/>
      <c r="G44" s="654"/>
      <c r="H44" s="655"/>
      <c r="J44" s="37"/>
    </row>
    <row r="45" spans="1:10" x14ac:dyDescent="0.3">
      <c r="A45" s="43"/>
      <c r="B45" s="653"/>
      <c r="C45" s="654"/>
      <c r="D45" s="654"/>
      <c r="E45" s="654"/>
      <c r="F45" s="654"/>
      <c r="G45" s="654"/>
      <c r="H45" s="655"/>
      <c r="J45" s="37"/>
    </row>
    <row r="46" spans="1:10" ht="17.25" thickBot="1" x14ac:dyDescent="0.35">
      <c r="A46" s="43"/>
      <c r="B46" s="656"/>
      <c r="C46" s="657"/>
      <c r="D46" s="657"/>
      <c r="E46" s="657"/>
      <c r="F46" s="657"/>
      <c r="G46" s="657"/>
      <c r="H46" s="658"/>
      <c r="J46" s="37"/>
    </row>
    <row r="47" spans="1:10" ht="17.25" thickBot="1" x14ac:dyDescent="0.35">
      <c r="A47" s="43"/>
      <c r="B47" s="43"/>
      <c r="C47" s="43"/>
      <c r="D47" s="43"/>
      <c r="E47" s="43"/>
      <c r="F47" s="43"/>
      <c r="G47" s="43"/>
      <c r="H47" s="43"/>
      <c r="J47" s="37"/>
    </row>
    <row r="48" spans="1:10" ht="18" thickBot="1" x14ac:dyDescent="0.35">
      <c r="A48" s="43"/>
      <c r="B48" s="52" t="s">
        <v>117</v>
      </c>
      <c r="C48" s="539"/>
      <c r="D48" s="539"/>
      <c r="E48" s="539"/>
      <c r="F48" s="539"/>
      <c r="G48" s="539"/>
      <c r="H48" s="540"/>
      <c r="J48" s="37"/>
    </row>
    <row r="49" spans="1:10" x14ac:dyDescent="0.3">
      <c r="A49" s="43"/>
      <c r="B49" s="653"/>
      <c r="C49" s="654"/>
      <c r="D49" s="654"/>
      <c r="E49" s="654"/>
      <c r="F49" s="654"/>
      <c r="G49" s="654"/>
      <c r="H49" s="655"/>
      <c r="J49" s="37"/>
    </row>
    <row r="50" spans="1:10" x14ac:dyDescent="0.3">
      <c r="A50" s="43"/>
      <c r="B50" s="653"/>
      <c r="C50" s="654"/>
      <c r="D50" s="654"/>
      <c r="E50" s="654"/>
      <c r="F50" s="654"/>
      <c r="G50" s="654"/>
      <c r="H50" s="655"/>
      <c r="J50" s="37"/>
    </row>
    <row r="51" spans="1:10" x14ac:dyDescent="0.3">
      <c r="A51" s="43"/>
      <c r="B51" s="653"/>
      <c r="C51" s="654"/>
      <c r="D51" s="654"/>
      <c r="E51" s="654"/>
      <c r="F51" s="654"/>
      <c r="G51" s="654"/>
      <c r="H51" s="655"/>
      <c r="J51" s="37"/>
    </row>
    <row r="52" spans="1:10" x14ac:dyDescent="0.3">
      <c r="A52" s="43"/>
      <c r="B52" s="653"/>
      <c r="C52" s="654"/>
      <c r="D52" s="654"/>
      <c r="E52" s="654"/>
      <c r="F52" s="654"/>
      <c r="G52" s="654"/>
      <c r="H52" s="655"/>
      <c r="J52" s="37"/>
    </row>
    <row r="53" spans="1:10" ht="17.25" thickBot="1" x14ac:dyDescent="0.35">
      <c r="A53" s="43"/>
      <c r="B53" s="656"/>
      <c r="C53" s="657"/>
      <c r="D53" s="657"/>
      <c r="E53" s="657"/>
      <c r="F53" s="657"/>
      <c r="G53" s="657"/>
      <c r="H53" s="658"/>
      <c r="J53" s="37"/>
    </row>
    <row r="54" spans="1:10" x14ac:dyDescent="0.3">
      <c r="A54" s="43"/>
      <c r="B54" s="43"/>
      <c r="C54" s="43"/>
      <c r="D54" s="43"/>
      <c r="E54" s="43"/>
      <c r="F54" s="43"/>
      <c r="G54" s="43"/>
      <c r="H54" s="43"/>
      <c r="J54" s="37"/>
    </row>
    <row r="55" spans="1:10" x14ac:dyDescent="0.3">
      <c r="A55" s="44"/>
      <c r="B55" s="44"/>
      <c r="C55" s="44"/>
      <c r="D55" s="44"/>
      <c r="E55" s="44"/>
      <c r="F55" s="44"/>
      <c r="G55" s="44"/>
      <c r="H55" s="44"/>
      <c r="I55" s="37"/>
      <c r="J55" s="37"/>
    </row>
    <row r="56" spans="1:10" x14ac:dyDescent="0.3">
      <c r="A56" s="43"/>
    </row>
  </sheetData>
  <sheetProtection password="CAE2" sheet="1" objects="1" scenarios="1" selectLockedCells="1"/>
  <protectedRanges>
    <protectedRange sqref="B13:H30" name="Range1"/>
  </protectedRanges>
  <mergeCells count="6">
    <mergeCell ref="B2:C2"/>
    <mergeCell ref="B43:H46"/>
    <mergeCell ref="B49:H53"/>
    <mergeCell ref="B37:H40"/>
    <mergeCell ref="B36:H36"/>
    <mergeCell ref="B32:C32"/>
  </mergeCells>
  <hyperlinks>
    <hyperlink ref="E4" location="Instructions!C33" display="Back to Instructions tab"/>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H29"/>
  <sheetViews>
    <sheetView showGridLines="0" zoomScale="80" zoomScaleNormal="80" zoomScaleSheetLayoutView="85" workbookViewId="0">
      <selection activeCell="E2" sqref="E2"/>
    </sheetView>
  </sheetViews>
  <sheetFormatPr defaultRowHeight="16.5" x14ac:dyDescent="0.25"/>
  <cols>
    <col min="1" max="1" width="5" style="31" customWidth="1"/>
    <col min="2" max="2" width="39" style="31" customWidth="1"/>
    <col min="3" max="3" width="48.140625" style="31" customWidth="1"/>
    <col min="4" max="4" width="40.85546875" style="31" customWidth="1"/>
    <col min="5" max="5" width="22.42578125" style="31" customWidth="1"/>
    <col min="6" max="6" width="23" style="31" customWidth="1"/>
    <col min="7" max="7" width="5" style="31" customWidth="1"/>
    <col min="8" max="8" width="3.42578125" style="31" customWidth="1"/>
    <col min="9" max="16384" width="9.140625" style="31"/>
  </cols>
  <sheetData>
    <row r="1" spans="2:8" ht="17.25" thickBot="1" x14ac:dyDescent="0.3">
      <c r="H1" s="120"/>
    </row>
    <row r="2" spans="2:8" ht="18.75" thickBot="1" x14ac:dyDescent="0.3">
      <c r="B2" s="600" t="str">
        <f>'Version Control'!$B$2</f>
        <v>Title Block</v>
      </c>
      <c r="C2" s="601"/>
      <c r="E2" s="121" t="s">
        <v>289</v>
      </c>
      <c r="H2" s="120"/>
    </row>
    <row r="3" spans="2:8" x14ac:dyDescent="0.3">
      <c r="B3" s="447" t="str">
        <f>'Version Control'!$B$3</f>
        <v>Test Report Template Name:</v>
      </c>
      <c r="C3" s="448" t="str">
        <f>'Version Control'!$C$3</f>
        <v>Residential Refrigerator-Freezer  Appendix A1</v>
      </c>
      <c r="H3" s="120"/>
    </row>
    <row r="4" spans="2:8" ht="17.25" thickBot="1" x14ac:dyDescent="0.35">
      <c r="B4" s="445" t="str">
        <f>'Version Control'!$B$4</f>
        <v>Version Number:</v>
      </c>
      <c r="C4" s="577" t="str">
        <f>'Version Control'!$C$4</f>
        <v>v3.0</v>
      </c>
      <c r="H4" s="120"/>
    </row>
    <row r="5" spans="2:8" ht="18" thickBot="1" x14ac:dyDescent="0.35">
      <c r="B5" s="444" t="str">
        <f>'Version Control'!$B$5</f>
        <v xml:space="preserve">Latest Template Revision: </v>
      </c>
      <c r="C5" s="442">
        <f>'Version Control'!$C$5</f>
        <v>42160</v>
      </c>
      <c r="E5" s="93" t="s">
        <v>6</v>
      </c>
      <c r="F5" s="96"/>
      <c r="H5" s="120"/>
    </row>
    <row r="6" spans="2:8" ht="18" thickBot="1" x14ac:dyDescent="0.35">
      <c r="B6" s="444" t="str">
        <f>'Version Control'!$B$6</f>
        <v>Tab Name:</v>
      </c>
      <c r="C6" s="577" t="str">
        <f ca="1">MID(CELL("filename",B1), FIND("]", CELL("filename", B1))+ 1, 255)</f>
        <v>Volume</v>
      </c>
      <c r="E6" s="165" t="s">
        <v>142</v>
      </c>
      <c r="F6" s="166" t="s">
        <v>103</v>
      </c>
      <c r="H6" s="120"/>
    </row>
    <row r="7" spans="2:8" ht="33" x14ac:dyDescent="0.25">
      <c r="B7" s="578" t="str">
        <f>'Version Control'!$B$7</f>
        <v>File Name:</v>
      </c>
      <c r="C7" s="579" t="str">
        <f ca="1">'Version Control'!$C$7</f>
        <v>Residential Refrigerator-Freezer Appendix A1 - v3.0.xlsx</v>
      </c>
      <c r="E7" s="167" t="s">
        <v>143</v>
      </c>
      <c r="F7" s="163">
        <v>1.44</v>
      </c>
      <c r="H7" s="120"/>
    </row>
    <row r="8" spans="2:8" ht="17.25" thickBot="1" x14ac:dyDescent="0.35">
      <c r="B8" s="446" t="str">
        <f>'Version Control'!$B$8</f>
        <v xml:space="preserve">Test Completion Date: </v>
      </c>
      <c r="C8" s="443" t="str">
        <f>'Version Control'!$C$8</f>
        <v>[MM/DD/YYYY]</v>
      </c>
      <c r="E8" s="168" t="s">
        <v>75</v>
      </c>
      <c r="F8" s="181">
        <v>1</v>
      </c>
      <c r="H8" s="120"/>
    </row>
    <row r="9" spans="2:8" x14ac:dyDescent="0.25">
      <c r="E9" s="168" t="s">
        <v>72</v>
      </c>
      <c r="F9" s="162">
        <v>1.63</v>
      </c>
      <c r="H9" s="120"/>
    </row>
    <row r="10" spans="2:8" ht="17.25" thickBot="1" x14ac:dyDescent="0.3">
      <c r="E10" s="170" t="s">
        <v>73</v>
      </c>
      <c r="F10" s="164">
        <v>1.73</v>
      </c>
      <c r="H10" s="120"/>
    </row>
    <row r="11" spans="2:8" ht="18" thickBot="1" x14ac:dyDescent="0.3">
      <c r="B11" s="558" t="s">
        <v>135</v>
      </c>
      <c r="C11" s="96"/>
      <c r="E11" s="684" t="s">
        <v>372</v>
      </c>
      <c r="F11" s="684"/>
      <c r="H11" s="120"/>
    </row>
    <row r="12" spans="2:8" ht="17.25" customHeight="1" thickBot="1" x14ac:dyDescent="0.3">
      <c r="B12" s="569" t="s">
        <v>136</v>
      </c>
      <c r="C12" s="257"/>
      <c r="E12" s="685"/>
      <c r="F12" s="685"/>
      <c r="H12" s="120"/>
    </row>
    <row r="13" spans="2:8" ht="17.25" thickBot="1" x14ac:dyDescent="0.3">
      <c r="B13" s="130"/>
      <c r="C13" s="130"/>
      <c r="H13" s="120"/>
    </row>
    <row r="14" spans="2:8" ht="18" thickBot="1" x14ac:dyDescent="0.3">
      <c r="B14" s="56" t="s">
        <v>134</v>
      </c>
      <c r="C14" s="57"/>
      <c r="D14" s="58"/>
      <c r="E14" s="73"/>
      <c r="F14" s="73"/>
      <c r="H14" s="120"/>
    </row>
    <row r="15" spans="2:8" ht="17.25" x14ac:dyDescent="0.25">
      <c r="B15" s="250"/>
      <c r="C15" s="688" t="s">
        <v>303</v>
      </c>
      <c r="D15" s="689"/>
      <c r="E15" s="147"/>
      <c r="F15" s="147"/>
      <c r="H15" s="120"/>
    </row>
    <row r="16" spans="2:8" x14ac:dyDescent="0.25">
      <c r="B16" s="178" t="s">
        <v>123</v>
      </c>
      <c r="C16" s="690"/>
      <c r="D16" s="691"/>
      <c r="E16" s="147"/>
      <c r="F16" s="147"/>
      <c r="H16" s="120"/>
    </row>
    <row r="17" spans="1:8" x14ac:dyDescent="0.25">
      <c r="B17" s="178" t="s">
        <v>73</v>
      </c>
      <c r="C17" s="690"/>
      <c r="D17" s="691"/>
      <c r="E17" s="147"/>
      <c r="F17" s="147"/>
      <c r="H17" s="120"/>
    </row>
    <row r="18" spans="1:8" x14ac:dyDescent="0.25">
      <c r="B18" s="178" t="s">
        <v>305</v>
      </c>
      <c r="C18" s="680">
        <f>IF(AND(C23="Fresh Food",C24="Fresh Food"),C16+D23+D24,IF(AND(C23="Fresh Food",C24&lt;&gt;"Fresh Food"),C16+D23,IF(AND(C23&lt;&gt;"Fresh Food",C24="Fresh Food"),C16+D24,C16)))</f>
        <v>0</v>
      </c>
      <c r="D18" s="681"/>
      <c r="E18" s="147"/>
      <c r="F18" s="147"/>
      <c r="H18" s="120"/>
    </row>
    <row r="19" spans="1:8" x14ac:dyDescent="0.25">
      <c r="B19" s="177" t="s">
        <v>306</v>
      </c>
      <c r="C19" s="680">
        <f>IF(AND(C23="Freezer",C24="Freezer"),C17+D23+D24,IF(AND(C23="Freezer",C24&lt;&gt;"Freezer"),C17+D23,IF(AND(C23&lt;&gt;"Freezer",C24="Freezer"),C17+D24,C17)))</f>
        <v>0</v>
      </c>
      <c r="D19" s="681"/>
      <c r="E19" s="147"/>
      <c r="F19" s="147"/>
      <c r="H19" s="120"/>
    </row>
    <row r="20" spans="1:8" x14ac:dyDescent="0.25">
      <c r="B20" s="178" t="s">
        <v>307</v>
      </c>
      <c r="C20" s="680">
        <f>SUM(C18:C19)</f>
        <v>0</v>
      </c>
      <c r="D20" s="681"/>
      <c r="E20" s="147"/>
      <c r="F20" s="147"/>
      <c r="H20" s="120"/>
    </row>
    <row r="21" spans="1:8" ht="17.25" x14ac:dyDescent="0.25">
      <c r="B21" s="159"/>
      <c r="C21" s="686" t="s">
        <v>304</v>
      </c>
      <c r="D21" s="687"/>
      <c r="E21" s="147"/>
      <c r="F21" s="147"/>
      <c r="H21" s="120"/>
    </row>
    <row r="22" spans="1:8" ht="17.25" x14ac:dyDescent="0.25">
      <c r="B22" s="159"/>
      <c r="C22" s="183" t="s">
        <v>298</v>
      </c>
      <c r="D22" s="184" t="s">
        <v>299</v>
      </c>
      <c r="E22" s="147"/>
      <c r="F22" s="147"/>
      <c r="H22" s="120"/>
    </row>
    <row r="23" spans="1:8" x14ac:dyDescent="0.25">
      <c r="B23" s="215" t="s">
        <v>301</v>
      </c>
      <c r="C23" s="182"/>
      <c r="D23" s="173"/>
      <c r="E23" s="147"/>
      <c r="F23" s="147"/>
      <c r="H23" s="120"/>
    </row>
    <row r="24" spans="1:8" x14ac:dyDescent="0.25">
      <c r="B24" s="215" t="s">
        <v>302</v>
      </c>
      <c r="C24" s="182"/>
      <c r="D24" s="173"/>
      <c r="E24" s="147"/>
      <c r="F24" s="147"/>
      <c r="H24" s="120"/>
    </row>
    <row r="25" spans="1:8" x14ac:dyDescent="0.25">
      <c r="B25" s="171"/>
      <c r="C25" s="147"/>
      <c r="D25" s="116"/>
      <c r="E25" s="147"/>
      <c r="F25" s="147"/>
      <c r="H25" s="120"/>
    </row>
    <row r="26" spans="1:8" x14ac:dyDescent="0.25">
      <c r="B26" s="251" t="s">
        <v>187</v>
      </c>
      <c r="C26" s="680" t="str">
        <f>IF('General Info &amp; Test Results'!C25="Basic Refrigerator ",1.44,IF('General Info &amp; Test Results'!C25="All-refrigerator ",1,IF('General Info &amp; Test Results'!C25="Refrigerator-Freezer",1.63,IF('General Info &amp; Test Results'!C25="Freezer",1.73,"error"))))</f>
        <v>error</v>
      </c>
      <c r="D26" s="681"/>
      <c r="E26" s="147"/>
      <c r="F26" s="147"/>
      <c r="H26" s="120"/>
    </row>
    <row r="27" spans="1:8" ht="17.25" thickBot="1" x14ac:dyDescent="0.3">
      <c r="B27" s="127" t="s">
        <v>122</v>
      </c>
      <c r="C27" s="682" t="e">
        <f>C18+(C19*C26)</f>
        <v>#VALUE!</v>
      </c>
      <c r="D27" s="683"/>
      <c r="E27" s="147"/>
      <c r="F27" s="147"/>
      <c r="H27" s="120"/>
    </row>
    <row r="28" spans="1:8" x14ac:dyDescent="0.25">
      <c r="H28" s="120"/>
    </row>
    <row r="29" spans="1:8" x14ac:dyDescent="0.25">
      <c r="A29" s="120"/>
      <c r="B29" s="120"/>
      <c r="C29" s="120"/>
      <c r="D29" s="120"/>
      <c r="E29" s="120"/>
      <c r="F29" s="120"/>
      <c r="G29" s="120"/>
      <c r="H29" s="120"/>
    </row>
  </sheetData>
  <sheetProtection password="CAE2" sheet="1" objects="1" scenarios="1" selectLockedCells="1"/>
  <mergeCells count="11">
    <mergeCell ref="B2:C2"/>
    <mergeCell ref="C26:D26"/>
    <mergeCell ref="C27:D27"/>
    <mergeCell ref="E11:F12"/>
    <mergeCell ref="C21:D21"/>
    <mergeCell ref="C15:D15"/>
    <mergeCell ref="C16:D16"/>
    <mergeCell ref="C17:D17"/>
    <mergeCell ref="C18:D18"/>
    <mergeCell ref="C19:D19"/>
    <mergeCell ref="C20:D20"/>
  </mergeCells>
  <conditionalFormatting sqref="C24:D24">
    <cfRule type="expression" dxfId="22" priority="2" stopIfTrue="1">
      <formula>AND(Aux_Comp_Y_N&lt;&gt;2)</formula>
    </cfRule>
  </conditionalFormatting>
  <conditionalFormatting sqref="C23:D23">
    <cfRule type="expression" dxfId="21" priority="1" stopIfTrue="1">
      <formula>OR(Aux_Comp_Y_N&lt;1,Aux_Comp_Y_N="Other")</formula>
    </cfRule>
  </conditionalFormatting>
  <dataValidations count="1">
    <dataValidation type="list" showInputMessage="1" showErrorMessage="1" sqref="C23:C24">
      <formula1>FF_FR</formula1>
    </dataValidation>
  </dataValidations>
  <hyperlinks>
    <hyperlink ref="E2" location="Instructions!C33" display="Back to Instructions tab"/>
  </hyperlinks>
  <printOptions horizontalCentered="1"/>
  <pageMargins left="0.25" right="0.25" top="0.75" bottom="0.25" header="0.3" footer="0.3"/>
  <pageSetup orientation="landscape" r:id="rId1"/>
  <headerFooter>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DBCCDE-ABFB-41E1-B1EB-9FCCA252BDD1}">
  <ds:schemaRefs>
    <ds:schemaRef ds:uri="http://schemas.microsoft.com/sharepoint/v3/contenttype/forms"/>
  </ds:schemaRefs>
</ds:datastoreItem>
</file>

<file path=customXml/itemProps2.xml><?xml version="1.0" encoding="utf-8"?>
<ds:datastoreItem xmlns:ds="http://schemas.openxmlformats.org/officeDocument/2006/customXml" ds:itemID="{CFFDA2E1-4A6A-484B-80CA-ABF8787066A1}">
  <ds:schemaRefs>
    <ds:schemaRef ds:uri="http://schemas.microsoft.com/office/2006/metadata/properties"/>
    <ds:schemaRef ds:uri="fa504290-48b0-421f-a269-8aa9478176e6"/>
  </ds:schemaRefs>
</ds:datastoreItem>
</file>

<file path=customXml/itemProps3.xml><?xml version="1.0" encoding="utf-8"?>
<ds:datastoreItem xmlns:ds="http://schemas.openxmlformats.org/officeDocument/2006/customXml" ds:itemID="{4BE19C18-B22C-4946-8476-9D293B0A6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27</vt:i4>
      </vt:variant>
    </vt:vector>
  </HeadingPairs>
  <TitlesOfParts>
    <vt:vector size="45" baseType="lpstr">
      <vt:lpstr>Instructions</vt:lpstr>
      <vt:lpstr>Volume Data</vt:lpstr>
      <vt:lpstr>ASH-OFF Data 1</vt:lpstr>
      <vt:lpstr>ASH-OFF Data 2</vt:lpstr>
      <vt:lpstr>ASH-ON Data 1</vt:lpstr>
      <vt:lpstr>ASH-ON Data 2</vt:lpstr>
      <vt:lpstr>General Info &amp; Test Results</vt:lpstr>
      <vt:lpstr>Setup &amp; Instrumentation</vt:lpstr>
      <vt:lpstr>Volume</vt:lpstr>
      <vt:lpstr>Test Conditions</vt:lpstr>
      <vt:lpstr>Settings</vt:lpstr>
      <vt:lpstr>Energy Calcs (ASH Switch OFF)</vt:lpstr>
      <vt:lpstr>Energy Calcs (ASH Switch ON)</vt:lpstr>
      <vt:lpstr>Photos</vt:lpstr>
      <vt:lpstr>Comments</vt:lpstr>
      <vt:lpstr>Report Sign-Off Block</vt:lpstr>
      <vt:lpstr>Drop-Downs</vt:lpstr>
      <vt:lpstr>Version Control</vt:lpstr>
      <vt:lpstr>ASH</vt:lpstr>
      <vt:lpstr>ASH_Switch</vt:lpstr>
      <vt:lpstr>Aux_Comp</vt:lpstr>
      <vt:lpstr>Aux_Comp_Y_N</vt:lpstr>
      <vt:lpstr>Compact?</vt:lpstr>
      <vt:lpstr>Defrost</vt:lpstr>
      <vt:lpstr>DefrostType</vt:lpstr>
      <vt:lpstr>E_Cycle</vt:lpstr>
      <vt:lpstr>E_Cycle_OFF</vt:lpstr>
      <vt:lpstr>E_Cycle_ON</vt:lpstr>
      <vt:lpstr>FF_Comp_Temp</vt:lpstr>
      <vt:lpstr>FF_FR</vt:lpstr>
      <vt:lpstr>FRZ_Comp_Temp</vt:lpstr>
      <vt:lpstr>'Energy Calcs (ASH Switch OFF)'!Print_Area</vt:lpstr>
      <vt:lpstr>'Energy Calcs (ASH Switch ON)'!Print_Area</vt:lpstr>
      <vt:lpstr>'General Info &amp; Test Results'!Print_Area</vt:lpstr>
      <vt:lpstr>Photos!Print_Area</vt:lpstr>
      <vt:lpstr>Settings!Print_Area</vt:lpstr>
      <vt:lpstr>'Test Conditions'!Print_Area</vt:lpstr>
      <vt:lpstr>Volume!Print_Area</vt:lpstr>
      <vt:lpstr>Product_Class</vt:lpstr>
      <vt:lpstr>Product_Type</vt:lpstr>
      <vt:lpstr>RefrigeratorTypes</vt:lpstr>
      <vt:lpstr>Steady_state_Condition</vt:lpstr>
      <vt:lpstr>Temp_Set</vt:lpstr>
      <vt:lpstr>VASH</vt:lpstr>
      <vt:lpstr>Yes_No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Carlisle</cp:lastModifiedBy>
  <dcterms:created xsi:type="dcterms:W3CDTF">2013-02-19T16:53:03Z</dcterms:created>
  <dcterms:modified xsi:type="dcterms:W3CDTF">2015-06-05T15:10:56Z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