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AE2" lockStructure="1"/>
  <bookViews>
    <workbookView xWindow="10245" yWindow="60" windowWidth="10290" windowHeight="8220" tabRatio="589"/>
  </bookViews>
  <sheets>
    <sheet name="Instructions" sheetId="25" r:id="rId1"/>
    <sheet name="Volume Data" sheetId="30" r:id="rId2"/>
    <sheet name="ASH-OFF Data 1" sheetId="31" r:id="rId3"/>
    <sheet name="ASH-OFF Data 2" sheetId="32" r:id="rId4"/>
    <sheet name="ASH-ON Data 1" sheetId="33" r:id="rId5"/>
    <sheet name="ASH-ON Data 2" sheetId="34" r:id="rId6"/>
    <sheet name="General Info &amp; Test Results" sheetId="1" r:id="rId7"/>
    <sheet name="Setup &amp; Instrumentation" sheetId="27" r:id="rId8"/>
    <sheet name="Volume" sheetId="17" r:id="rId9"/>
    <sheet name="Test Conditions" sheetId="6" r:id="rId10"/>
    <sheet name="Settings" sheetId="20" r:id="rId11"/>
    <sheet name="Energy Calcs (ASH Switch OFF)" sheetId="3" r:id="rId12"/>
    <sheet name="Energy Calcs (ASH Switch ON)" sheetId="19" r:id="rId13"/>
    <sheet name="Photos" sheetId="16" r:id="rId14"/>
    <sheet name="Comments" sheetId="29" r:id="rId15"/>
    <sheet name="Report Sign-Off Block" sheetId="24" r:id="rId16"/>
    <sheet name="Drop-Downs" sheetId="15" r:id="rId17"/>
    <sheet name="Version Control" sheetId="23" r:id="rId18"/>
  </sheets>
  <definedNames>
    <definedName name="ASH">'General Info &amp; Test Results'!$C$34</definedName>
    <definedName name="ASH_Switch">'Drop-Downs'!$N$11:$N$13</definedName>
    <definedName name="Aux_Comp">'Drop-Downs'!$X$11:$X$14</definedName>
    <definedName name="Aux_Comp_Y_N">'General Info &amp; Test Results'!$C$35</definedName>
    <definedName name="Compact?">'Drop-Downs'!$F$11:$F$13</definedName>
    <definedName name="Defrost">'Drop-Downs'!$P$11:$P$13</definedName>
    <definedName name="DefrostType">'Drop-Downs'!$P$11:$P$15</definedName>
    <definedName name="E_Cycle">'Drop-Downs'!$T$11:$T$13</definedName>
    <definedName name="E_Cycle_OFF">'Drop-Downs'!$T$11:$T$13</definedName>
    <definedName name="E_Cycle_ON">'Drop-Downs'!$V$11:$V$13</definedName>
    <definedName name="FF_Comp_Temp">'Drop-Downs'!$R$11:$R$13</definedName>
    <definedName name="FF_FR">'Drop-Downs'!$Z$11:$Z$13</definedName>
    <definedName name="FRZ_Comp_Temp">'Drop-Downs'!$L$11:$L$13</definedName>
    <definedName name="Photos_Y_N">'General Info &amp; Test Results'!$C$18</definedName>
    <definedName name="_xlnm.Print_Area" localSheetId="11">'Energy Calcs (ASH Switch OFF)'!$B$13:$Q$101</definedName>
    <definedName name="_xlnm.Print_Area" localSheetId="12">'Energy Calcs (ASH Switch ON)'!$B$13:$Q$18</definedName>
    <definedName name="_xlnm.Print_Area" localSheetId="6">'General Info &amp; Test Results'!$B$13:$J$52</definedName>
    <definedName name="_xlnm.Print_Area" localSheetId="13">Photos!$B$13:$X$227</definedName>
    <definedName name="_xlnm.Print_Area" localSheetId="10">Settings!$B$16:$O$27</definedName>
    <definedName name="_xlnm.Print_Area" localSheetId="9">'Test Conditions'!$B$12:$L$81</definedName>
    <definedName name="_xlnm.Print_Area" localSheetId="8">Volume!$B$13:$D$16</definedName>
    <definedName name="Product_Class">'Drop-Downs'!$B$11:$B$31</definedName>
    <definedName name="Product_Type">'Drop-Downs'!$D$11:$D$15</definedName>
    <definedName name="RefrigeratorTypes">'General Info &amp; Test Results'!$E$58:$E$62</definedName>
    <definedName name="Steady_state_Condition">'Drop-Downs'!$H$11:$H$13</definedName>
    <definedName name="Temp_Set">'Drop-Downs'!$P$21:$P$24</definedName>
    <definedName name="VASH">'General Info &amp; Test Results'!$C$36</definedName>
    <definedName name="Yes_No">'Drop-Downs'!$J$11:$J$13</definedName>
  </definedNames>
  <calcPr calcId="145621"/>
</workbook>
</file>

<file path=xl/calcChain.xml><?xml version="1.0" encoding="utf-8"?>
<calcChain xmlns="http://schemas.openxmlformats.org/spreadsheetml/2006/main">
  <c r="E74" i="19" l="1"/>
  <c r="E73" i="19"/>
  <c r="E72" i="19"/>
  <c r="E71" i="19"/>
  <c r="E74" i="3"/>
  <c r="E73" i="3"/>
  <c r="E72" i="3"/>
  <c r="E71" i="3"/>
  <c r="C5" i="23" l="1"/>
  <c r="D101" i="19" l="1"/>
  <c r="D97" i="19"/>
  <c r="E96" i="19"/>
  <c r="E95" i="19"/>
  <c r="F57" i="19"/>
  <c r="E57" i="19"/>
  <c r="D57" i="19"/>
  <c r="F56" i="19"/>
  <c r="E56" i="19"/>
  <c r="D56" i="19"/>
  <c r="F53" i="19"/>
  <c r="E53" i="19"/>
  <c r="D53" i="19"/>
  <c r="F52" i="19"/>
  <c r="E52" i="19"/>
  <c r="D52" i="19"/>
  <c r="F42" i="19"/>
  <c r="F43" i="19" s="1"/>
  <c r="F60" i="19" s="1"/>
  <c r="E42" i="19"/>
  <c r="D42" i="19"/>
  <c r="F41" i="19"/>
  <c r="E41" i="19"/>
  <c r="D41" i="19"/>
  <c r="F37" i="19"/>
  <c r="E37" i="19"/>
  <c r="D37" i="19"/>
  <c r="F36" i="19"/>
  <c r="E36" i="19"/>
  <c r="D36" i="19"/>
  <c r="U31" i="19"/>
  <c r="N31" i="19"/>
  <c r="AW30" i="19"/>
  <c r="AP30" i="19"/>
  <c r="AJ30" i="19"/>
  <c r="AC30" i="19"/>
  <c r="U30" i="19"/>
  <c r="N30" i="19"/>
  <c r="J30" i="19"/>
  <c r="F30" i="19"/>
  <c r="AW29" i="19"/>
  <c r="AP29" i="19"/>
  <c r="AJ29" i="19"/>
  <c r="AC29" i="19"/>
  <c r="U29" i="19"/>
  <c r="N29" i="19"/>
  <c r="J29" i="19"/>
  <c r="F29" i="19"/>
  <c r="AW28" i="19"/>
  <c r="AP28" i="19"/>
  <c r="AK28" i="19"/>
  <c r="AJ28" i="19"/>
  <c r="AC28" i="19"/>
  <c r="X28" i="19"/>
  <c r="U28" i="19"/>
  <c r="N28" i="19"/>
  <c r="J28" i="19"/>
  <c r="F28" i="19"/>
  <c r="AW27" i="19"/>
  <c r="AP27" i="19"/>
  <c r="AJ27" i="19"/>
  <c r="AC27" i="19"/>
  <c r="U27" i="19"/>
  <c r="N27" i="19"/>
  <c r="J27" i="19"/>
  <c r="F27" i="19"/>
  <c r="AW26" i="19"/>
  <c r="AP26" i="19"/>
  <c r="AJ26" i="19"/>
  <c r="AC26" i="19"/>
  <c r="U26" i="19"/>
  <c r="N26" i="19"/>
  <c r="J26" i="19"/>
  <c r="F26" i="19"/>
  <c r="AW25" i="19"/>
  <c r="AP25" i="19"/>
  <c r="AJ25" i="19"/>
  <c r="AC25" i="19"/>
  <c r="U25" i="19"/>
  <c r="N25" i="19"/>
  <c r="J25" i="19"/>
  <c r="F25" i="19"/>
  <c r="AW24" i="19"/>
  <c r="AP24" i="19"/>
  <c r="AJ24" i="19"/>
  <c r="AC24" i="19"/>
  <c r="U24" i="19"/>
  <c r="N24" i="19"/>
  <c r="J24" i="19"/>
  <c r="F24" i="19"/>
  <c r="AW23" i="19"/>
  <c r="AP23" i="19"/>
  <c r="AJ23" i="19"/>
  <c r="AC23" i="19"/>
  <c r="U23" i="19"/>
  <c r="N23" i="19"/>
  <c r="J23" i="19"/>
  <c r="F23" i="19"/>
  <c r="AW22" i="19"/>
  <c r="AP22" i="19"/>
  <c r="AK22" i="19"/>
  <c r="AW31" i="19" s="1"/>
  <c r="AJ22" i="19"/>
  <c r="AC22" i="19"/>
  <c r="X22" i="19"/>
  <c r="AC31" i="19" s="1"/>
  <c r="U22" i="19"/>
  <c r="N22" i="19"/>
  <c r="J22" i="19"/>
  <c r="F22" i="19"/>
  <c r="F53" i="3"/>
  <c r="F52" i="3"/>
  <c r="E53" i="3"/>
  <c r="E52" i="3"/>
  <c r="D53" i="3"/>
  <c r="D52" i="3"/>
  <c r="D56" i="3"/>
  <c r="D57" i="3"/>
  <c r="F58" i="19" l="1"/>
  <c r="E97" i="19"/>
  <c r="F38" i="19"/>
  <c r="D43" i="19"/>
  <c r="E78" i="19"/>
  <c r="F54" i="19"/>
  <c r="E77" i="19"/>
  <c r="E43" i="19"/>
  <c r="D38" i="19"/>
  <c r="E38" i="19"/>
  <c r="E58" i="19"/>
  <c r="E54" i="19"/>
  <c r="D58" i="19"/>
  <c r="D54" i="19"/>
  <c r="AP31" i="19"/>
  <c r="AJ31" i="19"/>
  <c r="F42" i="3"/>
  <c r="E42" i="3"/>
  <c r="D42" i="3"/>
  <c r="F41" i="3"/>
  <c r="E41" i="3"/>
  <c r="E54" i="3" s="1"/>
  <c r="D41" i="3"/>
  <c r="F37" i="3"/>
  <c r="E37" i="3"/>
  <c r="D37" i="3"/>
  <c r="F36" i="3"/>
  <c r="E36" i="3"/>
  <c r="D36" i="3"/>
  <c r="AW29" i="3"/>
  <c r="AW26" i="3"/>
  <c r="AW23" i="3"/>
  <c r="AP29" i="3"/>
  <c r="AP26" i="3"/>
  <c r="AP23" i="3"/>
  <c r="AJ29" i="3"/>
  <c r="AJ26" i="3"/>
  <c r="AJ23" i="3"/>
  <c r="AC29" i="3"/>
  <c r="AC26" i="3"/>
  <c r="AC23" i="3"/>
  <c r="U29" i="3"/>
  <c r="U26" i="3"/>
  <c r="U23" i="3"/>
  <c r="N29" i="3"/>
  <c r="N26" i="3"/>
  <c r="N23" i="3"/>
  <c r="J29" i="3"/>
  <c r="J26" i="3"/>
  <c r="J23" i="3"/>
  <c r="F29" i="3"/>
  <c r="F26" i="3"/>
  <c r="F23" i="3"/>
  <c r="E79" i="19" l="1"/>
  <c r="D54" i="3"/>
  <c r="F54" i="3"/>
  <c r="D58" i="3"/>
  <c r="D79" i="19"/>
  <c r="V13" i="15" s="1"/>
  <c r="E60" i="19"/>
  <c r="D60" i="19"/>
  <c r="F43" i="3"/>
  <c r="F60" i="3" s="1"/>
  <c r="B10" i="34"/>
  <c r="B9" i="34"/>
  <c r="B8" i="34"/>
  <c r="E7" i="34"/>
  <c r="B7" i="34"/>
  <c r="B6" i="34"/>
  <c r="B5" i="34"/>
  <c r="B10" i="33"/>
  <c r="B9" i="33"/>
  <c r="B8" i="33"/>
  <c r="E7" i="33"/>
  <c r="B7" i="33"/>
  <c r="B6" i="33"/>
  <c r="B5" i="33"/>
  <c r="B10" i="32"/>
  <c r="B9" i="32"/>
  <c r="B8" i="32"/>
  <c r="E7" i="32"/>
  <c r="B7" i="32"/>
  <c r="B6" i="32"/>
  <c r="B5" i="32"/>
  <c r="B10" i="31"/>
  <c r="B9" i="31"/>
  <c r="B8" i="31"/>
  <c r="E7" i="31"/>
  <c r="B7" i="31"/>
  <c r="B6" i="31"/>
  <c r="B5" i="31"/>
  <c r="B10" i="30"/>
  <c r="B9" i="30"/>
  <c r="B8" i="30"/>
  <c r="E7" i="30"/>
  <c r="B7" i="30"/>
  <c r="B6" i="30"/>
  <c r="B5" i="30"/>
  <c r="D118" i="3"/>
  <c r="D119" i="3" s="1"/>
  <c r="D104" i="6"/>
  <c r="C104" i="6"/>
  <c r="C7" i="24" l="1"/>
  <c r="D7" i="29"/>
  <c r="D7" i="16"/>
  <c r="C7" i="25"/>
  <c r="C122" i="6"/>
  <c r="U31" i="3"/>
  <c r="N31" i="3"/>
  <c r="AW24" i="3"/>
  <c r="AW25" i="3"/>
  <c r="AW27" i="3"/>
  <c r="AW28" i="3"/>
  <c r="AW30" i="3"/>
  <c r="AW22" i="3"/>
  <c r="AP24" i="3"/>
  <c r="AP25" i="3"/>
  <c r="AP27" i="3"/>
  <c r="AP28" i="3"/>
  <c r="AP30" i="3"/>
  <c r="AP22" i="3"/>
  <c r="AJ24" i="3"/>
  <c r="AJ25" i="3"/>
  <c r="AJ27" i="3"/>
  <c r="AJ28" i="3"/>
  <c r="AJ30" i="3"/>
  <c r="AJ22" i="3"/>
  <c r="AC24" i="3"/>
  <c r="AC25" i="3"/>
  <c r="AC27" i="3"/>
  <c r="AC28" i="3"/>
  <c r="AC30" i="3"/>
  <c r="AC22" i="3"/>
  <c r="U24" i="3"/>
  <c r="U25" i="3"/>
  <c r="U27" i="3"/>
  <c r="U28" i="3"/>
  <c r="U30" i="3"/>
  <c r="U22" i="3"/>
  <c r="N24" i="3"/>
  <c r="N25" i="3"/>
  <c r="N27" i="3"/>
  <c r="N28" i="3"/>
  <c r="N30" i="3"/>
  <c r="N22" i="3"/>
  <c r="E77" i="3" l="1"/>
  <c r="D117" i="3"/>
  <c r="D120" i="3" s="1"/>
  <c r="AK28" i="3"/>
  <c r="AK22" i="3"/>
  <c r="AP31" i="3" s="1"/>
  <c r="X28" i="3"/>
  <c r="X22" i="3"/>
  <c r="AW31" i="3" l="1"/>
  <c r="AC31" i="3"/>
  <c r="E95" i="3" s="1"/>
  <c r="AJ31" i="3"/>
  <c r="E96" i="3" s="1"/>
  <c r="D121" i="3"/>
  <c r="F22" i="1" s="1"/>
  <c r="J122" i="6"/>
  <c r="K122" i="6"/>
  <c r="L122" i="6"/>
  <c r="I122" i="6"/>
  <c r="F122" i="6"/>
  <c r="D122" i="6"/>
  <c r="E122" i="6"/>
  <c r="L105" i="6"/>
  <c r="J105" i="6"/>
  <c r="K105" i="6"/>
  <c r="I105" i="6"/>
  <c r="F105" i="6"/>
  <c r="D105" i="6"/>
  <c r="E105" i="6"/>
  <c r="C105" i="6"/>
  <c r="C121" i="6"/>
  <c r="L121" i="6"/>
  <c r="K121" i="6"/>
  <c r="J121" i="6"/>
  <c r="I121" i="6"/>
  <c r="F121" i="6"/>
  <c r="E121" i="6"/>
  <c r="D121" i="6"/>
  <c r="I104" i="6"/>
  <c r="L104" i="6"/>
  <c r="K104" i="6"/>
  <c r="J104" i="6"/>
  <c r="G88" i="6"/>
  <c r="H88" i="6"/>
  <c r="H87" i="6"/>
  <c r="G87" i="6"/>
  <c r="E104" i="6"/>
  <c r="F104" i="6"/>
  <c r="C21" i="17"/>
  <c r="C88" i="6"/>
  <c r="C87" i="6"/>
  <c r="L74" i="6"/>
  <c r="K74" i="6"/>
  <c r="J74" i="6"/>
  <c r="I74" i="6"/>
  <c r="F74" i="6"/>
  <c r="E74" i="6"/>
  <c r="D74" i="6"/>
  <c r="C74" i="6"/>
  <c r="C73" i="6"/>
  <c r="D97" i="3" l="1"/>
  <c r="E97" i="3"/>
  <c r="J76" i="6"/>
  <c r="K76" i="6"/>
  <c r="C75" i="6"/>
  <c r="C76" i="6"/>
  <c r="I76" i="6"/>
  <c r="D76" i="6"/>
  <c r="E76" i="6"/>
  <c r="L76" i="6"/>
  <c r="F76" i="6"/>
  <c r="E73" i="6"/>
  <c r="E75" i="6" s="1"/>
  <c r="C22" i="17"/>
  <c r="F17" i="1" s="1"/>
  <c r="F16" i="1"/>
  <c r="C29" i="17"/>
  <c r="C30" i="17" l="1"/>
  <c r="J79" i="6"/>
  <c r="L79" i="6"/>
  <c r="F79" i="6"/>
  <c r="D79" i="6"/>
  <c r="C23" i="17"/>
  <c r="G33" i="1"/>
  <c r="G34" i="1"/>
  <c r="G35" i="1"/>
  <c r="G36" i="1"/>
  <c r="D17" i="24"/>
  <c r="G32" i="1" s="1"/>
  <c r="F19" i="1" l="1"/>
  <c r="H33" i="1"/>
  <c r="H34" i="1"/>
  <c r="H35" i="1"/>
  <c r="H36" i="1"/>
  <c r="H32" i="1"/>
  <c r="E78" i="3"/>
  <c r="L73" i="6"/>
  <c r="L75" i="6" s="1"/>
  <c r="K73" i="6"/>
  <c r="K75" i="6" s="1"/>
  <c r="J73" i="6"/>
  <c r="J75" i="6" s="1"/>
  <c r="I73" i="6"/>
  <c r="I75" i="6" s="1"/>
  <c r="F73" i="6"/>
  <c r="F75" i="6" s="1"/>
  <c r="F78" i="6" s="1"/>
  <c r="D73" i="6"/>
  <c r="C6" i="23"/>
  <c r="B10" i="29"/>
  <c r="B9" i="29"/>
  <c r="B8" i="29"/>
  <c r="B7" i="29"/>
  <c r="B6" i="29"/>
  <c r="B5" i="29"/>
  <c r="C7" i="23"/>
  <c r="E79" i="3" l="1"/>
  <c r="D79" i="3"/>
  <c r="E8" i="34"/>
  <c r="E8" i="32"/>
  <c r="E8" i="30"/>
  <c r="E8" i="33"/>
  <c r="E8" i="31"/>
  <c r="C8" i="27"/>
  <c r="D10" i="29"/>
  <c r="E10" i="31"/>
  <c r="E10" i="32"/>
  <c r="E10" i="33"/>
  <c r="E10" i="34"/>
  <c r="E10" i="30"/>
  <c r="E9" i="34"/>
  <c r="E9" i="32"/>
  <c r="E9" i="30"/>
  <c r="E9" i="33"/>
  <c r="E9" i="31"/>
  <c r="D75" i="6"/>
  <c r="D78" i="6" s="1"/>
  <c r="J78" i="6"/>
  <c r="L78" i="6"/>
  <c r="F18" i="1"/>
  <c r="C7" i="15"/>
  <c r="B7" i="15"/>
  <c r="B6" i="15"/>
  <c r="B5" i="15"/>
  <c r="C4" i="15"/>
  <c r="B4" i="15"/>
  <c r="B3" i="15"/>
  <c r="B2" i="15"/>
  <c r="D10" i="16" l="1"/>
  <c r="B10" i="16"/>
  <c r="B9" i="16"/>
  <c r="B8" i="16"/>
  <c r="B7" i="16"/>
  <c r="B6" i="16"/>
  <c r="B5" i="16"/>
  <c r="D10" i="19"/>
  <c r="B10" i="19"/>
  <c r="B9" i="19"/>
  <c r="B8" i="19"/>
  <c r="D7" i="19"/>
  <c r="B7" i="19"/>
  <c r="B6" i="19"/>
  <c r="B5" i="19"/>
  <c r="D10" i="3"/>
  <c r="B10" i="3"/>
  <c r="B9" i="3"/>
  <c r="B8" i="3"/>
  <c r="D7" i="3"/>
  <c r="B7" i="3"/>
  <c r="B6" i="3"/>
  <c r="B5" i="3"/>
  <c r="C10" i="20"/>
  <c r="B10" i="20"/>
  <c r="B9" i="20"/>
  <c r="B8" i="20"/>
  <c r="C7" i="20"/>
  <c r="B7" i="20"/>
  <c r="B6" i="20"/>
  <c r="B5" i="20"/>
  <c r="C10" i="6"/>
  <c r="B10" i="6"/>
  <c r="B9" i="6"/>
  <c r="B8" i="6"/>
  <c r="C7" i="6"/>
  <c r="B7" i="6"/>
  <c r="B6" i="6"/>
  <c r="B5" i="6"/>
  <c r="C10" i="27"/>
  <c r="B10" i="27"/>
  <c r="B9" i="27"/>
  <c r="B8" i="27"/>
  <c r="B7" i="27"/>
  <c r="B6" i="27"/>
  <c r="B5" i="27"/>
  <c r="C10" i="17"/>
  <c r="B10" i="17"/>
  <c r="B9" i="17"/>
  <c r="B8" i="17"/>
  <c r="C7" i="17"/>
  <c r="B7" i="17"/>
  <c r="B6" i="17"/>
  <c r="B5" i="17"/>
  <c r="C10" i="1" l="1"/>
  <c r="B10" i="1"/>
  <c r="B9" i="1"/>
  <c r="B8" i="1"/>
  <c r="B7" i="1"/>
  <c r="B6" i="1"/>
  <c r="B5" i="1"/>
  <c r="C7" i="1"/>
  <c r="B9" i="25"/>
  <c r="B8" i="25"/>
  <c r="B7" i="25"/>
  <c r="B6" i="25"/>
  <c r="B5" i="25"/>
  <c r="C10" i="24"/>
  <c r="B10" i="24"/>
  <c r="B9" i="24"/>
  <c r="B8" i="24"/>
  <c r="B7" i="24"/>
  <c r="B6" i="24"/>
  <c r="B5" i="24"/>
  <c r="C7" i="27"/>
  <c r="D8" i="29"/>
  <c r="C4" i="23"/>
  <c r="C3" i="23"/>
  <c r="E6" i="34" s="1"/>
  <c r="E6" i="32" l="1"/>
  <c r="E6" i="33"/>
  <c r="E6" i="31"/>
  <c r="E6" i="30"/>
  <c r="C9" i="1"/>
  <c r="D9" i="29"/>
  <c r="C3" i="15"/>
  <c r="D6" i="29"/>
  <c r="C9" i="24"/>
  <c r="C5" i="15"/>
  <c r="C8" i="17"/>
  <c r="D8" i="19"/>
  <c r="C8" i="20"/>
  <c r="C8" i="6"/>
  <c r="D8" i="16"/>
  <c r="D8" i="3"/>
  <c r="C6" i="15"/>
  <c r="C9" i="27"/>
  <c r="D9" i="3"/>
  <c r="C9" i="6"/>
  <c r="D9" i="16"/>
  <c r="C9" i="17"/>
  <c r="D9" i="19"/>
  <c r="C9" i="20"/>
  <c r="C9" i="25"/>
  <c r="C8" i="25"/>
  <c r="C8" i="24"/>
  <c r="C8" i="1"/>
  <c r="D6" i="19"/>
  <c r="D6" i="16"/>
  <c r="C6" i="20"/>
  <c r="D6" i="3"/>
  <c r="C6" i="27"/>
  <c r="C6" i="6"/>
  <c r="C6" i="24"/>
  <c r="C6" i="17"/>
  <c r="C6" i="1"/>
  <c r="C6" i="25"/>
  <c r="L61" i="6" l="1"/>
  <c r="J61" i="6"/>
  <c r="F61" i="6"/>
  <c r="D61" i="6"/>
  <c r="D80" i="6" s="1"/>
  <c r="L60" i="6"/>
  <c r="J60" i="6"/>
  <c r="J24" i="3"/>
  <c r="J25" i="3"/>
  <c r="J27" i="3"/>
  <c r="J28" i="3"/>
  <c r="J30" i="3"/>
  <c r="J22" i="3"/>
  <c r="F24" i="3"/>
  <c r="F25" i="3"/>
  <c r="F27" i="3"/>
  <c r="F28" i="3"/>
  <c r="F30" i="3"/>
  <c r="F22" i="3"/>
  <c r="J80" i="6" l="1"/>
  <c r="J81" i="6"/>
  <c r="F60" i="6"/>
  <c r="D60" i="6"/>
  <c r="E59" i="6" l="1"/>
  <c r="F59" i="6"/>
  <c r="C59" i="6"/>
  <c r="D59" i="6"/>
  <c r="F38" i="3" l="1"/>
  <c r="D38" i="3"/>
  <c r="E38" i="3"/>
  <c r="F81" i="6"/>
  <c r="D81" i="6"/>
  <c r="F80" i="6"/>
  <c r="L59" i="6" l="1"/>
  <c r="K59" i="6"/>
  <c r="J59" i="6"/>
  <c r="I59" i="6"/>
  <c r="F56" i="3"/>
  <c r="E56" i="3"/>
  <c r="L80" i="6" l="1"/>
  <c r="L81" i="6"/>
  <c r="F57" i="3" l="1"/>
  <c r="F58" i="3" s="1"/>
  <c r="E57" i="3"/>
  <c r="E58" i="3" s="1"/>
  <c r="E43" i="3" l="1"/>
  <c r="E60" i="3" s="1"/>
  <c r="E66" i="19" l="1"/>
  <c r="E66" i="3"/>
  <c r="E84" i="3" s="1"/>
  <c r="D43" i="3"/>
  <c r="D60" i="3" s="1"/>
  <c r="E84" i="19" l="1"/>
  <c r="V12" i="15"/>
  <c r="T12" i="15"/>
  <c r="T13" i="15"/>
  <c r="D101" i="3" l="1"/>
  <c r="F21" i="1" s="1"/>
  <c r="F23" i="1" s="1"/>
</calcChain>
</file>

<file path=xl/comments1.xml><?xml version="1.0" encoding="utf-8"?>
<comments xmlns="http://schemas.openxmlformats.org/spreadsheetml/2006/main">
  <authors>
    <author>MCarlisle</author>
    <author>Mark Carlisle</author>
  </authors>
  <commentList>
    <comment ref="B20" authorId="0">
      <text>
        <r>
          <rPr>
            <sz val="11"/>
            <color indexed="81"/>
            <rFont val="Tahoma"/>
            <family val="2"/>
          </rPr>
          <t>All edits that have occurred from v2.2 through v2.5 have been applied to ‘v2.2 Multiple Defrost Waiver’. ‘v2.5 Multiple Defrost Waiver’ is essentially v2.5 with the addition of content and features to address testing of units covered by the test procedure waiver published at 77 FR 1474 (January 10, 2012).</t>
        </r>
        <r>
          <rPr>
            <sz val="8"/>
            <color indexed="81"/>
            <rFont val="Tahoma"/>
            <charset val="1"/>
          </rPr>
          <t xml:space="preserve">
</t>
        </r>
      </text>
    </comment>
    <comment ref="B21" authorId="0">
      <text>
        <r>
          <rPr>
            <sz val="11"/>
            <color indexed="81"/>
            <rFont val="Tahoma"/>
            <family val="2"/>
          </rPr>
          <t>‘v2.6 Multiple Defrost Waiver’ is essentially v2.6 with the addition of content and features to address testing of units covered by the test procedure waiver published at 77 FR 1474 (January 10, 2012).</t>
        </r>
      </text>
    </comment>
    <comment ref="B22" authorId="1">
      <text>
        <r>
          <rPr>
            <sz val="11"/>
            <color indexed="81"/>
            <rFont val="Tahoma"/>
            <family val="2"/>
          </rPr>
          <t>‘v2.7 Multiple Defrost Waiver’ is essentially v2.7 with the addition of content and features to address testing of units covered by the test procedure waiver published at 77 FR 5784 (February 6, 2012).</t>
        </r>
      </text>
    </comment>
  </commentList>
</comments>
</file>

<file path=xl/sharedStrings.xml><?xml version="1.0" encoding="utf-8"?>
<sst xmlns="http://schemas.openxmlformats.org/spreadsheetml/2006/main" count="1011" uniqueCount="468">
  <si>
    <t>Lab Name:</t>
  </si>
  <si>
    <t>Product Information</t>
  </si>
  <si>
    <t xml:space="preserve">Manufacturer model number: </t>
  </si>
  <si>
    <t xml:space="preserve">Product Type: </t>
  </si>
  <si>
    <t>Condition as received:</t>
  </si>
  <si>
    <t>Product Class:</t>
  </si>
  <si>
    <t xml:space="preserve">Freezer Adjustment Factor </t>
  </si>
  <si>
    <t>Part 1</t>
  </si>
  <si>
    <t>Abbreviations</t>
  </si>
  <si>
    <t>TR</t>
  </si>
  <si>
    <t>Fresh food compartment temperature (°F)</t>
  </si>
  <si>
    <t>TF</t>
  </si>
  <si>
    <t>Freezer compartment temperature (°F)</t>
  </si>
  <si>
    <t>EP</t>
  </si>
  <si>
    <t>Energy expended in kWh during the test period (kWh)</t>
  </si>
  <si>
    <t>T</t>
  </si>
  <si>
    <t>Length of time of the test period (min)</t>
  </si>
  <si>
    <t>ET</t>
  </si>
  <si>
    <t>Test cycle energy expended (kWh/day)</t>
  </si>
  <si>
    <t>E</t>
  </si>
  <si>
    <t>Total per cycle energy consumption (kWh/day)</t>
  </si>
  <si>
    <t>TC1 - FF</t>
  </si>
  <si>
    <t>TC2 - FF</t>
  </si>
  <si>
    <t>TC3 - FF</t>
  </si>
  <si>
    <t>TC1 - FR</t>
  </si>
  <si>
    <t>TC2 - FR</t>
  </si>
  <si>
    <t>TC3- FR</t>
  </si>
  <si>
    <t>Ambient 1</t>
  </si>
  <si>
    <t>Ambient 2</t>
  </si>
  <si>
    <t>Test</t>
  </si>
  <si>
    <t>Test Period</t>
  </si>
  <si>
    <t>Energy Used (kWh)</t>
  </si>
  <si>
    <t>Mid</t>
  </si>
  <si>
    <t>Warm</t>
  </si>
  <si>
    <t>Cold</t>
  </si>
  <si>
    <t xml:space="preserve">Freezer Interpolation </t>
  </si>
  <si>
    <t>Fresh Food Interpolation</t>
  </si>
  <si>
    <t>Elapsed Time (min)</t>
  </si>
  <si>
    <t>End Time (min)</t>
  </si>
  <si>
    <t>Start Time (min)</t>
  </si>
  <si>
    <t>Settings</t>
  </si>
  <si>
    <t>Fresh Food Setting:</t>
  </si>
  <si>
    <t>Freezer Setting:</t>
  </si>
  <si>
    <t>Test Conditions</t>
  </si>
  <si>
    <t>Step 1</t>
  </si>
  <si>
    <t>Step 2</t>
  </si>
  <si>
    <t>Step 3</t>
  </si>
  <si>
    <t>Step 4</t>
  </si>
  <si>
    <t>Step 5</t>
  </si>
  <si>
    <t>Step 6</t>
  </si>
  <si>
    <t>Step 7</t>
  </si>
  <si>
    <t>Step 8</t>
  </si>
  <si>
    <t>Temp Setting</t>
  </si>
  <si>
    <t>Stabilization Period</t>
  </si>
  <si>
    <t>Min</t>
  </si>
  <si>
    <t>Max</t>
  </si>
  <si>
    <t>Checkpoint 1</t>
  </si>
  <si>
    <t>Average - FF</t>
  </si>
  <si>
    <t>Average - FR</t>
  </si>
  <si>
    <t xml:space="preserve">Checkpoint 2 </t>
  </si>
  <si>
    <t>Annual Energy Consumption (kWh/yr)</t>
  </si>
  <si>
    <t xml:space="preserve">The unit shall be given a "run-in" period sufficient to assure a thorough working-in of mechanical parts. Duration shall be at least 24 hours of compressor run-time. </t>
  </si>
  <si>
    <t>The ambient temperature shall be 90.0 ±1 °F. (32.3±0.6 °C.) during the stabilization period and during the test period.</t>
  </si>
  <si>
    <t>TC3 - FR</t>
  </si>
  <si>
    <t>TC4 - FR*</t>
  </si>
  <si>
    <t>TC5 - FR*</t>
  </si>
  <si>
    <t>Special-purpose compartment:</t>
  </si>
  <si>
    <t xml:space="preserve">AV </t>
  </si>
  <si>
    <t>Adjusted Volume (ft3)</t>
  </si>
  <si>
    <t>Refrigerator-Freezer</t>
  </si>
  <si>
    <t>Freezer</t>
  </si>
  <si>
    <t>Standard-sized or Compact?</t>
  </si>
  <si>
    <t xml:space="preserve">All-refrigerator </t>
  </si>
  <si>
    <t>Part 2</t>
  </si>
  <si>
    <t>T1</t>
  </si>
  <si>
    <t>EP1</t>
  </si>
  <si>
    <t>ET1</t>
  </si>
  <si>
    <t>Energy Used (kWh/day)</t>
  </si>
  <si>
    <t>ET2</t>
  </si>
  <si>
    <t>TR1</t>
  </si>
  <si>
    <t>TR2</t>
  </si>
  <si>
    <t>TF1</t>
  </si>
  <si>
    <t>TF2</t>
  </si>
  <si>
    <t>k</t>
  </si>
  <si>
    <t>Test Period 1</t>
  </si>
  <si>
    <t>Steady-state Condition Used:</t>
  </si>
  <si>
    <t>(A or B)</t>
  </si>
  <si>
    <t>TC5- FR*</t>
  </si>
  <si>
    <t>FF</t>
  </si>
  <si>
    <t>FR</t>
  </si>
  <si>
    <t xml:space="preserve">Fresh food compartment </t>
  </si>
  <si>
    <t xml:space="preserve">Freezer compartment </t>
  </si>
  <si>
    <t xml:space="preserve">Test Period 1 </t>
  </si>
  <si>
    <t xml:space="preserve">Test Period 2 </t>
  </si>
  <si>
    <t>Product Type</t>
  </si>
  <si>
    <t>Factor</t>
  </si>
  <si>
    <t>Product Class</t>
  </si>
  <si>
    <t>3A</t>
  </si>
  <si>
    <t>5A</t>
  </si>
  <si>
    <t>Compact?</t>
  </si>
  <si>
    <t>Standard-sized</t>
  </si>
  <si>
    <t>Compact</t>
  </si>
  <si>
    <t>Steady state Condition</t>
  </si>
  <si>
    <t>A</t>
  </si>
  <si>
    <t>B</t>
  </si>
  <si>
    <t xml:space="preserve">     Height</t>
  </si>
  <si>
    <t xml:space="preserve">     Width</t>
  </si>
  <si>
    <t xml:space="preserve">     Depth</t>
  </si>
  <si>
    <t>Outer Dimensions (in)</t>
  </si>
  <si>
    <t>If additional sensors were used, describe placement:</t>
  </si>
  <si>
    <t>Describe placement of sensors used to measure ambient temperature:</t>
  </si>
  <si>
    <t>Yes</t>
  </si>
  <si>
    <t>No</t>
  </si>
  <si>
    <t>Table of Contents</t>
  </si>
  <si>
    <t>Adjusted</t>
  </si>
  <si>
    <t>Fresh Food</t>
  </si>
  <si>
    <t>Run-in Start:</t>
  </si>
  <si>
    <t>Run-in End:</t>
  </si>
  <si>
    <t>Elapsed Time (hours)</t>
  </si>
  <si>
    <t>Date (MM/DD/YYYY)</t>
  </si>
  <si>
    <t>Time (hh:mm)</t>
  </si>
  <si>
    <t>FRZ Comp Temp</t>
  </si>
  <si>
    <t>ASH Switch</t>
  </si>
  <si>
    <t>ON</t>
  </si>
  <si>
    <t>OFF</t>
  </si>
  <si>
    <t xml:space="preserve">Line Frequency (Hz): </t>
  </si>
  <si>
    <t>Measured Compartment Volumes (ft3)</t>
  </si>
  <si>
    <t>Compartment Volume Measurement</t>
  </si>
  <si>
    <t>As defined in HRF-1-1979</t>
  </si>
  <si>
    <t>Volume</t>
  </si>
  <si>
    <t>Test Start Date:</t>
  </si>
  <si>
    <t xml:space="preserve">   ASH Switch OFF</t>
  </si>
  <si>
    <t xml:space="preserve">   Overall*</t>
  </si>
  <si>
    <t xml:space="preserve">   ASH Switch ON*</t>
  </si>
  <si>
    <t>Product Type*</t>
  </si>
  <si>
    <t xml:space="preserve">Basic Refrigerator </t>
  </si>
  <si>
    <t>1. Duration of “run-in” period (in accordance with Section 7.4.2 of HRF-1-1979)</t>
  </si>
  <si>
    <t>Test Performed by (name):</t>
  </si>
  <si>
    <t>Explanation of energy use determination if unit type is not covered by the test procedure</t>
  </si>
  <si>
    <t>ASH</t>
  </si>
  <si>
    <t>Anti-sweat Heater</t>
  </si>
  <si>
    <t>6. Temperature settings during warm-test (if applicable)</t>
  </si>
  <si>
    <t>Test Part 1</t>
  </si>
  <si>
    <t>Raw Data Import Instructions</t>
  </si>
  <si>
    <t xml:space="preserve">       - Watts</t>
  </si>
  <si>
    <t xml:space="preserve">       - Watt-hours</t>
  </si>
  <si>
    <t xml:space="preserve">       - Volts</t>
  </si>
  <si>
    <t xml:space="preserve">       - Amps</t>
  </si>
  <si>
    <t xml:space="preserve">       - Temperatures from Ambient thermocouples (2 or more)</t>
  </si>
  <si>
    <t>Date of Manufacture (if available):</t>
  </si>
  <si>
    <t>Per Cycle Energy Consumption (kWh/day)</t>
  </si>
  <si>
    <t>If the "Warm/Warm-Only" test is used, E is calculated as follows (Section 6.2.2.1):</t>
  </si>
  <si>
    <t xml:space="preserve">If two test periods are used, E is calculated as follows (Section 6.2.2.2): </t>
  </si>
  <si>
    <t>Test Period 2</t>
  </si>
  <si>
    <t>(Variable defrost only; 5.2.1.3 of Appendix A1)</t>
  </si>
  <si>
    <t>Tests with Anti-Sweat Heater OFF</t>
  </si>
  <si>
    <t>Test Period 2 *</t>
  </si>
  <si>
    <t>Yes_no</t>
  </si>
  <si>
    <t>For tests with ASH turned OFF</t>
  </si>
  <si>
    <t>TC6- FR*</t>
  </si>
  <si>
    <t>Calculations for Energy Tests with no ASH Switch or with ASH Switch in OFF Position</t>
  </si>
  <si>
    <t>ASH - Switch OFF</t>
  </si>
  <si>
    <t>ASH - Switch ON *</t>
  </si>
  <si>
    <t>Anti-Sweat Heater Switch present?</t>
  </si>
  <si>
    <t>Defrost</t>
  </si>
  <si>
    <t>Variable</t>
  </si>
  <si>
    <t>Defrost Control Type:</t>
  </si>
  <si>
    <t>Explain how defrost control type was determined:</t>
  </si>
  <si>
    <t>Include raw data that shows the measurements on which these steady-state calculations are based.</t>
  </si>
  <si>
    <t xml:space="preserve">Explanation of how CT was determined. If CTl and CTm were used, explain how they were obtained. If default values were used, state that below: </t>
  </si>
  <si>
    <t>If color-coding scheme for raw data sheets is used, explain here:</t>
  </si>
  <si>
    <t>Duration (min)</t>
  </si>
  <si>
    <t>Elapsed Time Between Checkpoints (min)</t>
  </si>
  <si>
    <t>Standardized Freezer Compartment Temp</t>
  </si>
  <si>
    <t>Photos</t>
  </si>
  <si>
    <t>Step 10</t>
  </si>
  <si>
    <t xml:space="preserve">Lab  Information </t>
  </si>
  <si>
    <t>Input cell</t>
  </si>
  <si>
    <t xml:space="preserve">CRF (adjustment factor) </t>
  </si>
  <si>
    <t xml:space="preserve">Anti-sweat heater switch: (if applicable) </t>
  </si>
  <si>
    <t>For Long-time Automatic and Variable Defrost Models</t>
  </si>
  <si>
    <t>For Non-Automatic and Automatic Defrost Models</t>
  </si>
  <si>
    <t>Calculation of ET: Test Cycle energy expended (kWh/day)</t>
  </si>
  <si>
    <t>How many FR Thermocouples (TCs) were used?</t>
  </si>
  <si>
    <t xml:space="preserve">Mid </t>
  </si>
  <si>
    <t>Elapsed Time</t>
  </si>
  <si>
    <t>Start Time</t>
  </si>
  <si>
    <t>End Time</t>
  </si>
  <si>
    <t>Automatic (non-variable)</t>
  </si>
  <si>
    <t>Non-automatic</t>
  </si>
  <si>
    <t>Long-time Automatic</t>
  </si>
  <si>
    <t>Are Photos needed for this test?</t>
  </si>
  <si>
    <t>Average Temperatures (deg F)</t>
  </si>
  <si>
    <t>Change in FF Temp (deg F)</t>
  </si>
  <si>
    <t>Change in FR Temp (deg F)</t>
  </si>
  <si>
    <t>Rate of Change in FF Temp (deg F / hr)</t>
  </si>
  <si>
    <t>Rate of Change in FR Temp (deg F / hr)</t>
  </si>
  <si>
    <t xml:space="preserve">Start Time </t>
  </si>
  <si>
    <t xml:space="preserve">End Time </t>
  </si>
  <si>
    <t>Test Period (min)</t>
  </si>
  <si>
    <t>FF Compartment temp in Test Period 1 (deg F)</t>
  </si>
  <si>
    <t>FF Compartment temp in Test Period 2 (deg F)</t>
  </si>
  <si>
    <t>FRZ Compartment temp in Test Period 1 (deg F)</t>
  </si>
  <si>
    <t>FRZ Compartment temp in Test Period 2 (deg F)</t>
  </si>
  <si>
    <t>Title Block</t>
  </si>
  <si>
    <t>File Name:</t>
  </si>
  <si>
    <t>Tab Name:</t>
  </si>
  <si>
    <t>Version Number:</t>
  </si>
  <si>
    <t xml:space="preserve">Latest Revision Date: </t>
  </si>
  <si>
    <t xml:space="preserve">Test Completion Date: </t>
  </si>
  <si>
    <t>Revisions List</t>
  </si>
  <si>
    <t>Version</t>
  </si>
  <si>
    <t>Date</t>
  </si>
  <si>
    <t>Test Report Sign-Off Block</t>
  </si>
  <si>
    <t>Role</t>
  </si>
  <si>
    <t>Entity</t>
  </si>
  <si>
    <t>Test Completion</t>
  </si>
  <si>
    <t>Reference Test Procedure</t>
  </si>
  <si>
    <t>Tab</t>
  </si>
  <si>
    <t>Contents</t>
  </si>
  <si>
    <t>General Info &amp; Test Results</t>
  </si>
  <si>
    <t>Step 11</t>
  </si>
  <si>
    <t>Test results</t>
  </si>
  <si>
    <t>Units</t>
  </si>
  <si>
    <t>Lab Location:</t>
  </si>
  <si>
    <t>Date Test Started:</t>
  </si>
  <si>
    <t>Date Test Finished:</t>
  </si>
  <si>
    <t>Accuracy</t>
  </si>
  <si>
    <t>Date of Last Calibration</t>
  </si>
  <si>
    <t>Deadline for Next Calibration</t>
  </si>
  <si>
    <t>Received by:</t>
  </si>
  <si>
    <t>Date Product Received:</t>
  </si>
  <si>
    <t xml:space="preserve">Brand: </t>
  </si>
  <si>
    <t xml:space="preserve">Manufacturer: </t>
  </si>
  <si>
    <t xml:space="preserve">Serial number: </t>
  </si>
  <si>
    <t>Total Volume</t>
  </si>
  <si>
    <t>Adjusted Volume</t>
  </si>
  <si>
    <t>Measured Volumes</t>
  </si>
  <si>
    <t>Energy Use</t>
  </si>
  <si>
    <t>kWh/yr</t>
  </si>
  <si>
    <r>
      <t>ft</t>
    </r>
    <r>
      <rPr>
        <vertAlign val="superscript"/>
        <sz val="11"/>
        <color theme="1"/>
        <rFont val="Palatino Linotype"/>
        <family val="1"/>
      </rPr>
      <t>3</t>
    </r>
  </si>
  <si>
    <t>Measurement Performed by (Name):</t>
  </si>
  <si>
    <t>Control Settings</t>
  </si>
  <si>
    <t xml:space="preserve">Note: If compartment temperature is controlled by a dial, specify position of dial (warm/mid/cold). If compartment temperature is electronically controlled, specify the number shown on the digital display. </t>
  </si>
  <si>
    <t>Measurements</t>
  </si>
  <si>
    <t>Photos_Y_N tag controls photos conditional formatting</t>
  </si>
  <si>
    <t>Report Sign-Off Block</t>
  </si>
  <si>
    <t>Setup &amp; Instrumentation</t>
  </si>
  <si>
    <t>Version Control</t>
  </si>
  <si>
    <t>Energy Calcs (ASH Switch Off)</t>
  </si>
  <si>
    <t>Energy Calcs (ASH Switch On)</t>
  </si>
  <si>
    <t>Drop Downs</t>
  </si>
  <si>
    <t>[MM/DD/YYYY]</t>
  </si>
  <si>
    <t>Instructions</t>
  </si>
  <si>
    <t>Test Information</t>
  </si>
  <si>
    <t>Model #</t>
  </si>
  <si>
    <t>Brand</t>
  </si>
  <si>
    <t xml:space="preserve">       - Raw data for the volume measurements could include diagrams from HRF-1 with dimensions noted.</t>
  </si>
  <si>
    <t>Result</t>
  </si>
  <si>
    <t>Elapsed Time Before Checkpoint 2 (min)</t>
  </si>
  <si>
    <t>Average Temperatures by Thermocouple (deg F)</t>
  </si>
  <si>
    <t>(Reminder: use actual values for CTl and CTm if they can be obtained without contacting the manufacturer; otherwise use the default values of CTl = 12 and CTm = 84.)</t>
  </si>
  <si>
    <t>Energy Consumption in Test Period 1 (kWh/day)</t>
  </si>
  <si>
    <t>Energy Consumption in Test Period 2 (kWh/day)</t>
  </si>
  <si>
    <t>7. Temperature settings during cold-test (if applicable)</t>
  </si>
  <si>
    <t>5. Temperature settings during mid-test</t>
  </si>
  <si>
    <t>3. Exact placement of all sensors on, in, or around the device</t>
  </si>
  <si>
    <t>2. FTC EnergyGuide label (if present)</t>
  </si>
  <si>
    <t xml:space="preserve"> - Enter time in terms of number of minutes elapsed since start of test.  Do not use clock format (00:00).</t>
  </si>
  <si>
    <t xml:space="preserve"> - Fill in blue cells below.</t>
  </si>
  <si>
    <t xml:space="preserve"> 2. Ambient Temperature (in accordance with Section 2.1 of Appendix A1).</t>
  </si>
  <si>
    <t>3. Vertical gradient (in accordance with Section 2.2 of Appendix A1.</t>
  </si>
  <si>
    <t>Standardized Fresh Food Compartment Temp</t>
  </si>
  <si>
    <t>FF_Comp_Temp</t>
  </si>
  <si>
    <t>enetered into D81 of input tabs</t>
  </si>
  <si>
    <t>What temperature setting data is used to calculate E?</t>
  </si>
  <si>
    <t>E_Cycle_OFF</t>
  </si>
  <si>
    <t>E_Cycle_ON</t>
  </si>
  <si>
    <t>Comments</t>
  </si>
  <si>
    <t>Calculated Value (auto-filled)</t>
  </si>
  <si>
    <t>Instrument Type</t>
  </si>
  <si>
    <t>Sensor Location</t>
  </si>
  <si>
    <t>Ambient Temperature (deg F)</t>
  </si>
  <si>
    <t>4. Steady-state condition (in accordance with Section 2.9 of Appendix A1).</t>
  </si>
  <si>
    <t>10 CFR 430 Subpart B Appendix A1:  Uniform Test Method for Measuring the Energy Consumption of Electric Refrigerators and Electric Refrigerator-Freezers [76 FR 24781, May 2, 2011]</t>
  </si>
  <si>
    <t>Back to Instructions tab</t>
  </si>
  <si>
    <t>NOTE: Copy only; sign off is done in the Report Sign-Off Block tab</t>
  </si>
  <si>
    <t>[Lab Name]</t>
  </si>
  <si>
    <t>[Location of Lab]</t>
  </si>
  <si>
    <r>
      <t xml:space="preserve"> - Start Time and Stop Time should be expressed in terms of overall </t>
    </r>
    <r>
      <rPr>
        <i/>
        <sz val="11"/>
        <color theme="1"/>
        <rFont val="Palatino Linotype"/>
        <family val="1"/>
      </rPr>
      <t xml:space="preserve">time elapsed </t>
    </r>
    <r>
      <rPr>
        <sz val="11"/>
        <color theme="1"/>
        <rFont val="Palatino Linotype"/>
        <family val="1"/>
      </rPr>
      <t xml:space="preserve">to the nearest minute, in agreement with the time shown in the raw data. </t>
    </r>
  </si>
  <si>
    <t>Describe how the test setup is in compliance with the memo titled, "Additional Guidance Regarding Application of Current Procedures for Testing Energy Consumption of Refrigerator-Freezers with Automatic Ice Makers", provided by the Department of Energy on December 18, 2009 :</t>
  </si>
  <si>
    <t>How many separate auxiliary compartments does this unit have?</t>
  </si>
  <si>
    <t>Aux_Comp</t>
  </si>
  <si>
    <t>Other</t>
  </si>
  <si>
    <t>Separate Auxiliary Compartments</t>
  </si>
  <si>
    <t>Setting</t>
  </si>
  <si>
    <t>Volume (ft3)</t>
  </si>
  <si>
    <t>FF_FR</t>
  </si>
  <si>
    <t xml:space="preserve">1st Aux. Comp. </t>
  </si>
  <si>
    <t xml:space="preserve">2nd Aux. Comp. </t>
  </si>
  <si>
    <t>Primary Compartments</t>
  </si>
  <si>
    <t xml:space="preserve">Separate Auxiliary Compartments </t>
  </si>
  <si>
    <t>Total Fresh Food</t>
  </si>
  <si>
    <t>Total Freezer</t>
  </si>
  <si>
    <t>Overall Total</t>
  </si>
  <si>
    <t>Test period 1</t>
  </si>
  <si>
    <t>Test period 2</t>
  </si>
  <si>
    <t>Checkpoint 2</t>
  </si>
  <si>
    <t>Average FF</t>
  </si>
  <si>
    <t>Average FR</t>
  </si>
  <si>
    <t>Total Average - FF</t>
  </si>
  <si>
    <t>Total Average - FR</t>
  </si>
  <si>
    <t>TC6 - FR*</t>
  </si>
  <si>
    <t>ASH-OFF</t>
  </si>
  <si>
    <t>2nd Aux. Comp.</t>
  </si>
  <si>
    <t>ASH-ON</t>
  </si>
  <si>
    <t>1st Aux. Comp. * if necessary</t>
  </si>
  <si>
    <t>2nd Aux. Comp. * if neccesary</t>
  </si>
  <si>
    <t>Separate Auxiliary Compartment 1</t>
  </si>
  <si>
    <t>Separate Auxiliary Compartment 2</t>
  </si>
  <si>
    <t>TR1 *</t>
  </si>
  <si>
    <t>TR2 *</t>
  </si>
  <si>
    <t>TF1 *</t>
  </si>
  <si>
    <t>TF2 *</t>
  </si>
  <si>
    <t>Total Per-Cycle Energy Consumption (kWh/day) w/ only Primary Compartments</t>
  </si>
  <si>
    <t>Total Per-Cycle Energy Consumption (kWh/day) w/ Separate Auxiliary Compartments * if necessary</t>
  </si>
  <si>
    <t>Annual Energy Consumption for Units with Variable Anti-Sweat Heaters</t>
  </si>
  <si>
    <t>RH %</t>
  </si>
  <si>
    <t>Weighing Factor</t>
  </si>
  <si>
    <t>CF</t>
  </si>
  <si>
    <t>Correction Factor (kwh/day)</t>
  </si>
  <si>
    <t>Power-ASH</t>
  </si>
  <si>
    <t>Estd</t>
  </si>
  <si>
    <t>Standard energy consumption with variable ASH (kwh/day)</t>
  </si>
  <si>
    <t>Annual Energy Consumption (kwh/yr)</t>
  </si>
  <si>
    <t>Annual Energy Consumption (kWh/yr) without Variable Anti-Sweat Heaters</t>
  </si>
  <si>
    <t>Does this unit have a Variable Anti-Sweat Heater?</t>
  </si>
  <si>
    <t>Anti-Sweat Heater Power (W)</t>
  </si>
  <si>
    <t xml:space="preserve"> - This workbook does not currently include provisions for externally vented units covered by DOE waivers. Contact DOE to discuss test plan for any units believed to be externally vented.</t>
  </si>
  <si>
    <t>FF Average</t>
  </si>
  <si>
    <t>FR Average</t>
  </si>
  <si>
    <t>(Choose appropriate value)</t>
  </si>
  <si>
    <t>As seen in Appendix A-1 section 6.2.3.  - To be provided before testing if necessary</t>
  </si>
  <si>
    <t>LEGEND</t>
  </si>
  <si>
    <t>Blue tabs have cells requiring inputs</t>
  </si>
  <si>
    <t>Instructions for completing this Workbook</t>
  </si>
  <si>
    <t>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</si>
  <si>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t>
    </r>
  </si>
  <si>
    <t>STEP:</t>
  </si>
  <si>
    <t>Before Test Set-up and Before Start of Test</t>
  </si>
  <si>
    <t>After Test Set-up and Before Start of Test</t>
  </si>
  <si>
    <t>After Completion of the Test</t>
  </si>
  <si>
    <t>Determine Test Results</t>
  </si>
  <si>
    <t>Step 12</t>
  </si>
  <si>
    <t>Volume Data</t>
  </si>
  <si>
    <t>ASH-OFF Data 1</t>
  </si>
  <si>
    <t>ASH-OFF Data 2</t>
  </si>
  <si>
    <t>ASH-ON Data 1</t>
  </si>
  <si>
    <t>ASH-ON Data 2</t>
  </si>
  <si>
    <t xml:space="preserve">Indicate how the vertical gradient was maintained in compliance with section 2.2 of Appendix A1.  Please include any raw data used to show that the vertical gradient was maintained on the provided tabs. </t>
  </si>
  <si>
    <t>Equation for TR1 and TR2</t>
  </si>
  <si>
    <t>Equation for TF1 and TF2</t>
  </si>
  <si>
    <t xml:space="preserve">       - Temperatures from Freezer thermocouples (3 or 5 depending on product size and type)</t>
  </si>
  <si>
    <t xml:space="preserve">       - Temperatures from Fresh Food thermocouples (3)</t>
  </si>
  <si>
    <t>NOT USED</t>
  </si>
  <si>
    <t>Energy Calcs (ASH Switch OFF)</t>
  </si>
  <si>
    <t>Energy Calcs (ASH Switch ON)</t>
  </si>
  <si>
    <t>Photos, if applicable</t>
  </si>
  <si>
    <t>Report Sign-off Block</t>
  </si>
  <si>
    <r>
      <t xml:space="preserve">Include the following as a function of time for at least the duration of the </t>
    </r>
    <r>
      <rPr>
        <b/>
        <sz val="11"/>
        <color theme="1"/>
        <rFont val="Palatino Linotype"/>
        <family val="1"/>
      </rPr>
      <t>stabilization period</t>
    </r>
    <r>
      <rPr>
        <sz val="11"/>
        <color theme="1"/>
        <rFont val="Palatino Linotype"/>
        <family val="1"/>
      </rPr>
      <t xml:space="preserve"> and </t>
    </r>
    <r>
      <rPr>
        <b/>
        <sz val="11"/>
        <color theme="1"/>
        <rFont val="Palatino Linotype"/>
        <family val="1"/>
      </rPr>
      <t>all test periods</t>
    </r>
    <r>
      <rPr>
        <sz val="11"/>
        <color theme="1"/>
        <rFont val="Palatino Linotype"/>
        <family val="1"/>
      </rPr>
      <t>:</t>
    </r>
  </si>
  <si>
    <t>Include necessary data on the raw data tabs if it is used to determine control type.</t>
  </si>
  <si>
    <t xml:space="preserve">          * If applicable</t>
  </si>
  <si>
    <t>Template Completion</t>
  </si>
  <si>
    <t>Setup (This table should include instrumentation, sensors, and all equipment used during testing)</t>
  </si>
  <si>
    <t xml:space="preserve">        * If necessary</t>
  </si>
  <si>
    <t>Tests with Anti-Sweat Heater ON *</t>
  </si>
  <si>
    <t xml:space="preserve">     *  Refer to HRF-1-1979 section 3.1 for 
        definitions of product types.</t>
  </si>
  <si>
    <t>Indicate which sensor layout was used, according to HRF-1-1979, 
Figures 7-1 and 7-2. (i.e., A through H or Type 1 through Type 6)</t>
  </si>
  <si>
    <r>
      <t xml:space="preserve">Start Time and End Time should be expressed in terms of overall </t>
    </r>
    <r>
      <rPr>
        <b/>
        <i/>
        <sz val="11"/>
        <color theme="1"/>
        <rFont val="Palatino Linotype"/>
        <family val="1"/>
      </rPr>
      <t>time elapsed</t>
    </r>
    <r>
      <rPr>
        <b/>
        <sz val="11"/>
        <color theme="1"/>
        <rFont val="Palatino Linotype"/>
        <family val="1"/>
      </rPr>
      <t>,</t>
    </r>
    <r>
      <rPr>
        <b/>
        <i/>
        <sz val="11"/>
        <color theme="1"/>
        <rFont val="Palatino Linotype"/>
        <family val="1"/>
      </rPr>
      <t xml:space="preserve"> </t>
    </r>
    <r>
      <rPr>
        <b/>
        <sz val="11"/>
        <color theme="1"/>
        <rFont val="Palatino Linotype"/>
        <family val="1"/>
      </rPr>
      <t xml:space="preserve">to the nearest minute, in agreement with the time shown in the raw data. </t>
    </r>
  </si>
  <si>
    <t>Steady state conditions exist if the temperature measurements in all measured compartments, taken at four minute intervals or less during a stabilization period, are not changing at a rate greater than 0.042 °F (0.023 °C) per hour as determined by the applicable condition of A or B. 
        A. The average of the measurements during a two hour period if no cycling occurs or during a number of complete repetitive compressor cycles through a period of no less than two hours is compared to the average over an equivalent time period with three hours elapsed between the two measurement periods.
        B. If A above cannot be used, the average of the measurements during a number of complete repetitive compressor cycles through a period of no less than two hours and including the last complete cycle prior to a defrost period, or if no cycling occurs, the average of the measurements during the last two hours prior to a defrost period; are compared to the same averaging period prior to the following defrost period.</t>
  </si>
  <si>
    <t>For tests with ASH turned ON (if necessary)</t>
  </si>
  <si>
    <t>4.a  Separate Auxiliary Compartments (if necessary)</t>
  </si>
  <si>
    <t>Primary Comp. Volumes (ft3)</t>
  </si>
  <si>
    <t xml:space="preserve">      *  If necessary</t>
  </si>
  <si>
    <t xml:space="preserve">FF Volume    </t>
  </si>
  <si>
    <t xml:space="preserve">FR Volume    </t>
  </si>
  <si>
    <t>(E.g., dual-evaporator system)</t>
  </si>
  <si>
    <t>Note: Numbers 1 and 2 indicate measurements taken during the first and second test periods as appropriate.</t>
  </si>
  <si>
    <t>ET *</t>
  </si>
  <si>
    <t>Energy Consumption * (kWh/day)</t>
  </si>
  <si>
    <t xml:space="preserve"> - This workbook does not currently include provisions for externally vented units covered by DOE waivers. Contact DOE to discuss test plan for any units 
    believed to be externally vented.</t>
  </si>
  <si>
    <t>Yellow tabs are for raw data</t>
  </si>
  <si>
    <t>Heater 
Watts (W)</t>
  </si>
  <si>
    <r>
      <rPr>
        <b/>
        <i/>
        <sz val="11"/>
        <color theme="1"/>
        <rFont val="Palatino Linotype"/>
        <family val="1"/>
      </rPr>
      <t>15</t>
    </r>
    <r>
      <rPr>
        <sz val="11"/>
        <color theme="1"/>
        <rFont val="Palatino Linotype"/>
        <family val="1"/>
      </rPr>
      <t xml:space="preserve"> for refrigerators, 
</t>
    </r>
    <r>
      <rPr>
        <b/>
        <i/>
        <sz val="11"/>
        <color theme="1"/>
        <rFont val="Palatino Linotype"/>
        <family val="1"/>
      </rPr>
      <t>5</t>
    </r>
    <r>
      <rPr>
        <sz val="11"/>
        <color theme="1"/>
        <rFont val="Palatino Linotype"/>
        <family val="1"/>
      </rPr>
      <t xml:space="preserve"> for refrigerator-freezers</t>
    </r>
  </si>
  <si>
    <r>
      <t xml:space="preserve">Either </t>
    </r>
    <r>
      <rPr>
        <b/>
        <i/>
        <sz val="11"/>
        <color theme="1"/>
        <rFont val="Palatino Linotype"/>
        <family val="1"/>
      </rPr>
      <t>38</t>
    </r>
    <r>
      <rPr>
        <sz val="11"/>
        <color theme="1"/>
        <rFont val="Palatino Linotype"/>
        <family val="1"/>
      </rPr>
      <t xml:space="preserve"> or </t>
    </r>
    <r>
      <rPr>
        <b/>
        <i/>
        <sz val="11"/>
        <color theme="1"/>
        <rFont val="Palatino Linotype"/>
        <family val="1"/>
      </rPr>
      <t>45</t>
    </r>
    <r>
      <rPr>
        <sz val="11"/>
        <color theme="1"/>
        <rFont val="Palatino Linotype"/>
        <family val="1"/>
      </rPr>
      <t xml:space="preserve"> - see 6.2.1.2 and 6.2.2.1 of Appendix A-1</t>
    </r>
  </si>
  <si>
    <t>Comment</t>
  </si>
  <si>
    <t>Largest of E64 and E65</t>
  </si>
  <si>
    <t>Largest of E82 and E83</t>
  </si>
  <si>
    <t>For this step, import raw data into the appropriate data tabs (see instructions directly below)</t>
  </si>
  <si>
    <t>Input raw data from both the volume measurements and the energy tests into the coresponding tabs located immediately after the Instructions tab.</t>
  </si>
  <si>
    <t>FILL IN INPUT CELLS IN THE CORRESPONDING TAB:</t>
  </si>
  <si>
    <t xml:space="preserve">  If raw data are used to determine the defrost control type, include this raw data in this workbook. </t>
  </si>
  <si>
    <t>Input raw data from the volume measurements in this tab. This could include diagrams from HRF-1 with dimensions noted.</t>
  </si>
  <si>
    <t>Input raw data from the energy tests into this tab.</t>
  </si>
  <si>
    <t xml:space="preserve">       - Data from each energy test period should be placed in a separate section and annotated appropriately (e.g. "Mid-data")</t>
  </si>
  <si>
    <t xml:space="preserve">       - Raw data from each energy test period should be placed in a separate section and annotated appropriately (e.g. "Mid-data" on "ASH-OFF Data 1", etc.)</t>
  </si>
  <si>
    <t>Compartment Temperature Period (min)</t>
  </si>
  <si>
    <t xml:space="preserve">       - Temperatures from Fresh Food (FF) thermocouples (3)</t>
  </si>
  <si>
    <t xml:space="preserve">       - Temperatures from Freezer (FR) thermocouples (3 or 5 depending on product size and type)</t>
  </si>
  <si>
    <t>Energy Consumption (kWh/day)</t>
  </si>
  <si>
    <t>Shortest time between primary defrost (hrs)</t>
  </si>
  <si>
    <t>Maximum time between primary defrost (hrs)</t>
  </si>
  <si>
    <t>Defrost timer run-time for compete primary cycle (hrs)</t>
  </si>
  <si>
    <t>Shortest time between secondary defrost (hrs)</t>
  </si>
  <si>
    <t>Maximum time between secondary defrost (hrs)</t>
  </si>
  <si>
    <t>Defrost timer run-time for compete secondary cycle (hrs)</t>
  </si>
  <si>
    <t>EP2,1</t>
  </si>
  <si>
    <t>T2,1</t>
  </si>
  <si>
    <t>T2,2</t>
  </si>
  <si>
    <t>EP2,2</t>
  </si>
  <si>
    <t>Test Part 2 (Primary Defrost)</t>
  </si>
  <si>
    <t>Test Part 3 (Secondary Defrost)</t>
  </si>
  <si>
    <t>CTl,1</t>
  </si>
  <si>
    <t>CTm,1</t>
  </si>
  <si>
    <t>CT,1</t>
  </si>
  <si>
    <t>CTl,2</t>
  </si>
  <si>
    <t>CTm,2</t>
  </si>
  <si>
    <t>CT,2</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</si>
  <si>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</si>
  <si>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</si>
  <si>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Report Review by DOE</t>
  </si>
  <si>
    <t>[Test Lab Name]</t>
  </si>
  <si>
    <t>DOE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</si>
  <si>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</si>
  <si>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1. Nameplate showing model number and serial number (if applicable)</t>
  </si>
  <si>
    <t>4. Ice maker set to full position (if applicable)</t>
  </si>
  <si>
    <t>9. Additional photos (if necessary)</t>
  </si>
  <si>
    <t>8. Photos of test unit from all sides (including photo of control panel, if applicable)</t>
  </si>
  <si>
    <t>2.2_Multiple Defrost Waiver_draft</t>
  </si>
  <si>
    <t>2.5_Multiple Defrost Waiver</t>
  </si>
  <si>
    <t>2.2_Multiple Defrost Waiver</t>
  </si>
  <si>
    <t>2.6_Multiple Defrost Waiver</t>
  </si>
  <si>
    <t>Temp_Set</t>
  </si>
  <si>
    <t>Warm only</t>
  </si>
  <si>
    <t>Mid and Warm</t>
  </si>
  <si>
    <t>Mid and Cold</t>
  </si>
  <si>
    <t>Warm and Cold</t>
  </si>
  <si>
    <t>Instructions and table of contents</t>
  </si>
  <si>
    <t>Input of raw data from volume test</t>
  </si>
  <si>
    <t>Input of raw data from 1st setting of ASH-OFF test</t>
  </si>
  <si>
    <t>Input of raw data from 2nd setting of ASH-OFF test</t>
  </si>
  <si>
    <t>Input of raw data from 1st setting of ASH-ON test</t>
  </si>
  <si>
    <t>Lab information, product information and test results</t>
  </si>
  <si>
    <t>Instrumentation requirements and space for sensor placement descriptions</t>
  </si>
  <si>
    <t>Volume measurement inputs and calculations</t>
  </si>
  <si>
    <t>Table of test condition requirements for each test</t>
  </si>
  <si>
    <t>Input for test settings</t>
  </si>
  <si>
    <t>Measurement inputs and calculations (Anti-Sweat Heater OFF)</t>
  </si>
  <si>
    <t>Measurement inputs and calculations (Anti-Sweat Heater ON)</t>
  </si>
  <si>
    <t>Inputs for photographs</t>
  </si>
  <si>
    <t>Inputs for report template user to provide comments</t>
  </si>
  <si>
    <t>Report review history</t>
  </si>
  <si>
    <t>Drop-downs used and tables referenced</t>
  </si>
  <si>
    <t>Revision history</t>
  </si>
  <si>
    <t xml:space="preserve">Volume  </t>
  </si>
  <si>
    <t xml:space="preserve">This Test Report Template may only be used for units covered by the test procedure waiver published at 77 FR 5784 (February 6, 2012) for units with multiple defrosts.  </t>
  </si>
  <si>
    <t>= Changed for waiver</t>
  </si>
  <si>
    <t>2.7_Multiple Defrost Waiver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</si>
</sst>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
  </numFmts>
  <fonts count="50"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i/>
      <sz val="11"/>
      <color theme="6" tint="-0.499984740745262"/>
      <name val="Palatino Linotype"/>
      <family val="1"/>
    </font>
    <font>
      <vertAlign val="superscript"/>
      <sz val="11"/>
      <color theme="1"/>
      <name val="Palatino Linotype"/>
      <family val="1"/>
    </font>
    <font>
      <sz val="12"/>
      <name val="Palatino Linotype"/>
      <family val="1"/>
    </font>
    <font>
      <u/>
      <sz val="11"/>
      <color theme="10"/>
      <name val="Palatino Linotype"/>
      <family val="1"/>
    </font>
    <font>
      <b/>
      <sz val="11"/>
      <name val="Palatino Linotype"/>
      <family val="1"/>
    </font>
    <font>
      <u/>
      <sz val="12"/>
      <color theme="10"/>
      <name val="Palatino Linotype"/>
      <family val="1"/>
    </font>
    <font>
      <i/>
      <sz val="11"/>
      <color rgb="FFFF0000"/>
      <name val="Palatino Linotype"/>
      <family val="1"/>
    </font>
    <font>
      <sz val="11"/>
      <color rgb="FF0070C0"/>
      <name val="Palatino Linotype"/>
      <family val="1"/>
    </font>
    <font>
      <i/>
      <sz val="11"/>
      <color theme="1"/>
      <name val="Palatino Linotype"/>
      <family val="1"/>
    </font>
    <font>
      <b/>
      <i/>
      <sz val="11"/>
      <color theme="1"/>
      <name val="Palatino Linotype"/>
      <family val="1"/>
    </font>
    <font>
      <sz val="11"/>
      <color indexed="8"/>
      <name val="Palatino Linotype"/>
      <family val="1"/>
    </font>
    <font>
      <b/>
      <sz val="10"/>
      <color theme="1"/>
      <name val="Palatino Linotype"/>
      <family val="1"/>
    </font>
    <font>
      <sz val="11"/>
      <color rgb="FF000000"/>
      <name val="Palatino Linotype"/>
      <family val="2"/>
    </font>
    <font>
      <b/>
      <sz val="11"/>
      <color theme="1"/>
      <name val="Palatino Linotype"/>
      <family val="2"/>
    </font>
    <font>
      <b/>
      <sz val="11"/>
      <color rgb="FF000000"/>
      <name val="Palatino Linotype"/>
      <family val="1"/>
    </font>
    <font>
      <b/>
      <sz val="14"/>
      <color theme="1"/>
      <name val="Palatino Linotype"/>
      <family val="1"/>
    </font>
    <font>
      <b/>
      <sz val="12"/>
      <name val="Palatino Linotype"/>
      <family val="2"/>
    </font>
    <font>
      <b/>
      <sz val="14"/>
      <name val="Palatino Linotype"/>
      <family val="2"/>
    </font>
    <font>
      <b/>
      <sz val="11"/>
      <color theme="0"/>
      <name val="Palatino Linotype"/>
      <family val="1"/>
    </font>
    <font>
      <sz val="11"/>
      <color theme="0"/>
      <name val="Palatino Linotype"/>
      <family val="2"/>
    </font>
    <font>
      <b/>
      <sz val="12"/>
      <name val="Palatino Linotype"/>
      <family val="1"/>
    </font>
    <font>
      <b/>
      <sz val="14"/>
      <name val="Palatino Linotype"/>
      <family val="1"/>
    </font>
    <font>
      <b/>
      <sz val="12"/>
      <color theme="1"/>
      <name val="Palatino Linotype"/>
      <family val="1"/>
    </font>
    <font>
      <i/>
      <sz val="14"/>
      <color theme="1"/>
      <name val="Palatino Linotype"/>
      <family val="1"/>
    </font>
    <font>
      <b/>
      <i/>
      <sz val="12"/>
      <color theme="1"/>
      <name val="Palatino Linotype"/>
      <family val="1"/>
    </font>
    <font>
      <b/>
      <sz val="22"/>
      <color theme="1"/>
      <name val="Palatino Linotype"/>
      <family val="1"/>
    </font>
    <font>
      <b/>
      <sz val="11"/>
      <color rgb="FFFF0000"/>
      <name val="Palatino Linotype"/>
      <family val="1"/>
    </font>
    <font>
      <sz val="12"/>
      <color theme="1"/>
      <name val="Palatino Linotype"/>
      <family val="1"/>
    </font>
    <font>
      <sz val="8"/>
      <color indexed="81"/>
      <name val="Tahoma"/>
      <charset val="1"/>
    </font>
    <font>
      <sz val="11"/>
      <color indexed="81"/>
      <name val="Tahoma"/>
      <family val="2"/>
    </font>
  </fonts>
  <fills count="21">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theme="0" tint="-0.249977111117893"/>
        <bgColor indexed="64"/>
      </patternFill>
    </fill>
    <fill>
      <patternFill patternType="solid">
        <fgColor rgb="FF0066CC"/>
        <bgColor indexed="64"/>
      </patternFill>
    </fill>
    <fill>
      <patternFill patternType="solid">
        <fgColor rgb="FF99CCFF"/>
        <bgColor indexed="64"/>
      </patternFill>
    </fill>
    <fill>
      <patternFill patternType="solid">
        <fgColor rgb="FF800000"/>
        <bgColor indexed="64"/>
      </patternFill>
    </fill>
    <fill>
      <patternFill patternType="lightUp">
        <fgColor auto="1"/>
        <bgColor rgb="FFD8D8D8"/>
      </patternFill>
    </fill>
    <fill>
      <patternFill patternType="solid">
        <fgColor rgb="FFCCFFCC"/>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4.9989318521683403E-2"/>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theme="0" tint="-0.24994659260841701"/>
      </top>
      <bottom style="thin">
        <color theme="0" tint="-0.24994659260841701"/>
      </bottom>
      <diagonal/>
    </border>
    <border>
      <left style="medium">
        <color auto="1"/>
      </left>
      <right style="thin">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0" tint="-0.14996795556505021"/>
      </top>
      <bottom/>
      <diagonal/>
    </border>
    <border>
      <left/>
      <right/>
      <top/>
      <bottom style="thin">
        <color theme="0" tint="-0.1499679555650502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theme="0" tint="-0.24994659260841701"/>
      </top>
      <bottom/>
      <diagonal/>
    </border>
    <border>
      <left/>
      <right style="medium">
        <color indexed="64"/>
      </right>
      <top style="thin">
        <color theme="0" tint="-0.24994659260841701"/>
      </top>
      <bottom/>
      <diagonal/>
    </border>
    <border>
      <left style="medium">
        <color indexed="64"/>
      </left>
      <right/>
      <top/>
      <bottom style="thin">
        <color theme="0" tint="-0.24994659260841701"/>
      </bottom>
      <diagonal/>
    </border>
    <border>
      <left/>
      <right style="medium">
        <color indexed="64"/>
      </right>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medium">
        <color indexed="64"/>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indexed="64"/>
      </right>
      <top style="thin">
        <color theme="0" tint="-0.24994659260841701"/>
      </top>
      <bottom/>
      <diagonal/>
    </border>
    <border>
      <left style="medium">
        <color indexed="64"/>
      </left>
      <right style="thin">
        <color indexed="64"/>
      </right>
      <top/>
      <bottom style="thin">
        <color indexed="64"/>
      </bottom>
      <diagonal/>
    </border>
    <border>
      <left style="medium">
        <color indexed="64"/>
      </left>
      <right style="thin">
        <color indexed="64"/>
      </right>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auto="1"/>
      </right>
      <top style="thin">
        <color theme="0" tint="-0.24994659260841701"/>
      </top>
      <bottom/>
      <diagonal/>
    </border>
    <border>
      <left/>
      <right style="thin">
        <color auto="1"/>
      </right>
      <top/>
      <bottom style="thin">
        <color theme="0" tint="-0.2499465926084170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24994659260841701"/>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right/>
      <top style="thin">
        <color theme="0" tint="-0.24994659260841701"/>
      </top>
      <bottom style="medium">
        <color indexed="64"/>
      </bottom>
      <diagonal/>
    </border>
    <border>
      <left/>
      <right/>
      <top style="medium">
        <color indexed="64"/>
      </top>
      <bottom style="thin">
        <color theme="0" tint="-0.24994659260841701"/>
      </bottom>
      <diagonal/>
    </border>
    <border>
      <left style="medium">
        <color indexed="64"/>
      </left>
      <right/>
      <top style="thin">
        <color theme="0" tint="-0.14996795556505021"/>
      </top>
      <bottom style="medium">
        <color indexed="64"/>
      </bottom>
      <diagonal/>
    </border>
    <border>
      <left/>
      <right style="thin">
        <color indexed="64"/>
      </right>
      <top style="thin">
        <color theme="0" tint="-0.24994659260841701"/>
      </top>
      <bottom style="medium">
        <color indexed="64"/>
      </bottom>
      <diagonal/>
    </border>
    <border>
      <left/>
      <right/>
      <top style="thin">
        <color theme="0" tint="-0.14996795556505021"/>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diagonal/>
    </border>
    <border>
      <left style="thin">
        <color theme="0" tint="-0.24994659260841701"/>
      </left>
      <right style="thin">
        <color indexed="64"/>
      </right>
      <top/>
      <bottom style="thin">
        <color theme="0" tint="-0.24994659260841701"/>
      </bottom>
      <diagonal/>
    </border>
    <border>
      <left style="thin">
        <color theme="0" tint="-0.24994659260841701"/>
      </left>
      <right/>
      <top style="medium">
        <color indexed="64"/>
      </top>
      <bottom style="thin">
        <color theme="0" tint="-0.24994659260841701"/>
      </bottom>
      <diagonal/>
    </border>
    <border>
      <left style="thin">
        <color indexed="64"/>
      </left>
      <right/>
      <top style="thin">
        <color indexed="64"/>
      </top>
      <bottom style="medium">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auto="1"/>
      </left>
      <right/>
      <top style="thin">
        <color theme="0" tint="-0.24994659260841701"/>
      </top>
      <bottom/>
      <diagonal/>
    </border>
    <border>
      <left style="thin">
        <color auto="1"/>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medium">
        <color indexed="64"/>
      </bottom>
      <diagonal/>
    </border>
    <border>
      <left style="thin">
        <color theme="0" tint="-0.24994659260841701"/>
      </left>
      <right style="thin">
        <color indexed="64"/>
      </right>
      <top/>
      <bottom style="medium">
        <color indexed="64"/>
      </bottom>
      <diagonal/>
    </border>
    <border>
      <left/>
      <right/>
      <top style="double">
        <color indexed="64"/>
      </top>
      <bottom/>
      <diagonal/>
    </border>
    <border>
      <left/>
      <right style="thin">
        <color indexed="64"/>
      </right>
      <top style="double">
        <color indexed="64"/>
      </top>
      <bottom/>
      <diagonal/>
    </border>
    <border>
      <left style="thin">
        <color auto="1"/>
      </left>
      <right/>
      <top style="medium">
        <color indexed="64"/>
      </top>
      <bottom style="thin">
        <color theme="0" tint="-0.24994659260841701"/>
      </bottom>
      <diagonal/>
    </border>
    <border>
      <left style="medium">
        <color indexed="64"/>
      </left>
      <right/>
      <top style="medium">
        <color indexed="64"/>
      </top>
      <bottom style="thin">
        <color theme="0" tint="-0.14996795556505021"/>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right style="medium">
        <color indexed="64"/>
      </right>
      <top style="thin">
        <color theme="0" tint="-0.14996795556505021"/>
      </top>
      <bottom style="thin">
        <color theme="0" tint="-0.14996795556505021"/>
      </bottom>
      <diagonal/>
    </border>
    <border>
      <left/>
      <right style="medium">
        <color indexed="64"/>
      </right>
      <top style="thin">
        <color theme="0" tint="-0.14996795556505021"/>
      </top>
      <bottom style="medium">
        <color indexed="64"/>
      </bottom>
      <diagonal/>
    </border>
    <border>
      <left style="medium">
        <color indexed="64"/>
      </left>
      <right/>
      <top style="double">
        <color indexed="64"/>
      </top>
      <bottom style="thin">
        <color theme="0" tint="-0.24994659260841701"/>
      </bottom>
      <diagonal/>
    </border>
    <border>
      <left/>
      <right style="thin">
        <color auto="1"/>
      </right>
      <top style="double">
        <color indexed="64"/>
      </top>
      <bottom style="thin">
        <color theme="0" tint="-0.24994659260841701"/>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0" tint="-0.24994659260841701"/>
      </left>
      <right/>
      <top style="double">
        <color indexed="64"/>
      </top>
      <bottom style="thin">
        <color indexed="64"/>
      </bottom>
      <diagonal/>
    </border>
    <border>
      <left style="thin">
        <color theme="0" tint="-0.24994659260841701"/>
      </left>
      <right style="medium">
        <color indexed="64"/>
      </right>
      <top style="thin">
        <color indexed="64"/>
      </top>
      <bottom style="thin">
        <color indexed="64"/>
      </bottom>
      <diagonal/>
    </border>
    <border>
      <left/>
      <right style="thin">
        <color theme="0" tint="-0.24994659260841701"/>
      </right>
      <top/>
      <bottom/>
      <diagonal/>
    </border>
    <border>
      <left/>
      <right style="thin">
        <color theme="0" tint="-0.24994659260841701"/>
      </right>
      <top/>
      <bottom style="medium">
        <color indexed="64"/>
      </bottom>
      <diagonal/>
    </border>
    <border>
      <left style="thin">
        <color theme="0" tint="-0.24994659260841701"/>
      </left>
      <right/>
      <top/>
      <bottom style="medium">
        <color indexed="64"/>
      </bottom>
      <diagonal/>
    </border>
    <border>
      <left style="medium">
        <color indexed="64"/>
      </left>
      <right/>
      <top style="medium">
        <color indexed="64"/>
      </top>
      <bottom style="thin">
        <color theme="0" tint="-4.9989318521683403E-2"/>
      </bottom>
      <diagonal/>
    </border>
    <border>
      <left/>
      <right/>
      <top style="medium">
        <color indexed="64"/>
      </top>
      <bottom style="thin">
        <color theme="0" tint="-4.9989318521683403E-2"/>
      </bottom>
      <diagonal/>
    </border>
    <border>
      <left/>
      <right style="medium">
        <color indexed="64"/>
      </right>
      <top style="medium">
        <color indexed="64"/>
      </top>
      <bottom style="thin">
        <color theme="0" tint="-4.9989318521683403E-2"/>
      </bottom>
      <diagonal/>
    </border>
    <border>
      <left style="medium">
        <color indexed="64"/>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medium">
        <color indexed="64"/>
      </right>
      <top style="thin">
        <color theme="0" tint="-4.9989318521683403E-2"/>
      </top>
      <bottom style="thin">
        <color theme="0" tint="-4.9989318521683403E-2"/>
      </bottom>
      <diagonal/>
    </border>
    <border>
      <left style="medium">
        <color indexed="64"/>
      </left>
      <right/>
      <top style="thin">
        <color theme="0" tint="-4.9989318521683403E-2"/>
      </top>
      <bottom style="medium">
        <color indexed="64"/>
      </bottom>
      <diagonal/>
    </border>
    <border>
      <left/>
      <right/>
      <top style="thin">
        <color theme="0" tint="-4.9989318521683403E-2"/>
      </top>
      <bottom style="medium">
        <color indexed="64"/>
      </bottom>
      <diagonal/>
    </border>
    <border>
      <left/>
      <right style="medium">
        <color indexed="64"/>
      </right>
      <top style="thin">
        <color theme="0" tint="-4.9989318521683403E-2"/>
      </top>
      <bottom style="medium">
        <color indexed="64"/>
      </bottom>
      <diagonal/>
    </border>
    <border>
      <left style="medium">
        <color indexed="64"/>
      </left>
      <right style="medium">
        <color indexed="64"/>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thin">
        <color theme="0" tint="-0.24994659260841701"/>
      </left>
      <right/>
      <top style="medium">
        <color indexed="64"/>
      </top>
      <bottom/>
      <diagonal/>
    </border>
    <border>
      <left style="thin">
        <color theme="0" tint="-0.24994659260841701"/>
      </left>
      <right style="medium">
        <color indexed="64"/>
      </right>
      <top style="medium">
        <color indexed="64"/>
      </top>
      <bottom/>
      <diagonal/>
    </border>
    <border>
      <left style="thin">
        <color theme="0" tint="-0.24994659260841701"/>
      </left>
      <right style="medium">
        <color indexed="64"/>
      </right>
      <top style="thin">
        <color theme="0" tint="-0.24994659260841701"/>
      </top>
      <bottom/>
      <diagonal/>
    </border>
  </borders>
  <cellStyleXfs count="23">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5" fillId="4" borderId="0" applyNumberFormat="0" applyBorder="0" applyAlignment="0" applyProtection="0"/>
    <xf numFmtId="0" fontId="6" fillId="0" borderId="0"/>
    <xf numFmtId="0" fontId="7" fillId="6" borderId="0" applyNumberFormat="0" applyBorder="0" applyProtection="0">
      <alignment horizontal="left" vertical="center"/>
    </xf>
    <xf numFmtId="0" fontId="11" fillId="7" borderId="1">
      <alignment horizontal="center" vertical="center"/>
    </xf>
    <xf numFmtId="0" fontId="12" fillId="8" borderId="1" applyNumberFormat="0" applyAlignment="0" applyProtection="0"/>
    <xf numFmtId="0" fontId="8" fillId="0" borderId="1">
      <alignment horizontal="center"/>
    </xf>
    <xf numFmtId="0" fontId="13" fillId="9" borderId="0" applyNumberFormat="0" applyAlignment="0" applyProtection="0"/>
    <xf numFmtId="0" fontId="8" fillId="0" borderId="1">
      <alignment horizontal="center" vertical="center"/>
    </xf>
    <xf numFmtId="0" fontId="14" fillId="10" borderId="1" applyNumberFormat="0" applyProtection="0">
      <alignment horizontal="center" vertical="center"/>
    </xf>
    <xf numFmtId="0" fontId="15" fillId="11" borderId="1" applyNumberFormat="0" applyProtection="0">
      <alignment horizontal="center" vertical="center"/>
    </xf>
    <xf numFmtId="0" fontId="16" fillId="5" borderId="0"/>
    <xf numFmtId="0" fontId="10" fillId="0" borderId="0"/>
    <xf numFmtId="0" fontId="10" fillId="0" borderId="28">
      <alignment horizontal="center" vertical="center" wrapText="1"/>
    </xf>
    <xf numFmtId="0" fontId="12" fillId="10"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cellStyleXfs>
  <cellXfs count="929">
    <xf numFmtId="0" fontId="0" fillId="0" borderId="0" xfId="0"/>
    <xf numFmtId="0" fontId="8" fillId="0" borderId="0" xfId="0" applyFont="1"/>
    <xf numFmtId="0" fontId="10" fillId="0" borderId="0" xfId="0" applyFont="1"/>
    <xf numFmtId="0" fontId="8" fillId="0" borderId="0" xfId="0" applyFont="1" applyBorder="1"/>
    <xf numFmtId="0" fontId="8" fillId="0" borderId="9" xfId="0" applyFont="1" applyBorder="1"/>
    <xf numFmtId="0" fontId="10" fillId="0" borderId="9" xfId="0" applyFont="1" applyBorder="1"/>
    <xf numFmtId="0" fontId="8" fillId="0" borderId="13" xfId="0" applyFont="1" applyBorder="1"/>
    <xf numFmtId="2" fontId="8" fillId="0" borderId="13" xfId="0" applyNumberFormat="1" applyFont="1" applyBorder="1"/>
    <xf numFmtId="0" fontId="8" fillId="0" borderId="10" xfId="0" applyFont="1" applyBorder="1"/>
    <xf numFmtId="2" fontId="8" fillId="0" borderId="10" xfId="0" applyNumberFormat="1" applyFont="1" applyBorder="1"/>
    <xf numFmtId="0" fontId="31" fillId="2" borderId="0" xfId="0" applyFont="1" applyFill="1"/>
    <xf numFmtId="0" fontId="8" fillId="0" borderId="2" xfId="0" applyFont="1" applyBorder="1"/>
    <xf numFmtId="0" fontId="8" fillId="0" borderId="3" xfId="0" applyFont="1" applyBorder="1"/>
    <xf numFmtId="0" fontId="8" fillId="0" borderId="15" xfId="0" applyFont="1" applyBorder="1"/>
    <xf numFmtId="0" fontId="8" fillId="0" borderId="4" xfId="0" applyFont="1" applyBorder="1"/>
    <xf numFmtId="0" fontId="8" fillId="0" borderId="5" xfId="0" applyFont="1" applyBorder="1"/>
    <xf numFmtId="0" fontId="8" fillId="0" borderId="6" xfId="0" applyFont="1" applyBorder="1"/>
    <xf numFmtId="0" fontId="8" fillId="0" borderId="7" xfId="0" applyFont="1" applyBorder="1"/>
    <xf numFmtId="0" fontId="8" fillId="0" borderId="8" xfId="0" applyFont="1" applyBorder="1"/>
    <xf numFmtId="14" fontId="6" fillId="0" borderId="0" xfId="6" applyNumberFormat="1" applyFont="1"/>
    <xf numFmtId="0" fontId="6" fillId="0" borderId="0" xfId="6" applyFont="1"/>
    <xf numFmtId="0" fontId="6" fillId="0" borderId="0" xfId="6" applyNumberFormat="1" applyFont="1"/>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8" fillId="0" borderId="51" xfId="0" applyFont="1" applyBorder="1"/>
    <xf numFmtId="0" fontId="8" fillId="0" borderId="52" xfId="0" applyFont="1" applyBorder="1"/>
    <xf numFmtId="0" fontId="8" fillId="0" borderId="53" xfId="0" applyFont="1" applyBorder="1"/>
    <xf numFmtId="0" fontId="24" fillId="6" borderId="29" xfId="7" applyFont="1" applyBorder="1" applyProtection="1">
      <alignment horizontal="left" vertical="center"/>
    </xf>
    <xf numFmtId="0" fontId="8" fillId="0" borderId="0" xfId="6" applyFont="1" applyProtection="1"/>
    <xf numFmtId="0" fontId="24" fillId="6" borderId="30" xfId="7" applyFont="1" applyBorder="1" applyProtection="1">
      <alignment horizontal="left" vertical="center"/>
    </xf>
    <xf numFmtId="0" fontId="8" fillId="0" borderId="0" xfId="6" applyFont="1" applyBorder="1" applyAlignment="1" applyProtection="1">
      <alignment vertical="center" wrapText="1"/>
    </xf>
    <xf numFmtId="0" fontId="11" fillId="13" borderId="52" xfId="6" applyFont="1" applyFill="1" applyBorder="1" applyAlignment="1" applyProtection="1">
      <alignment horizontal="center" vertical="center"/>
    </xf>
    <xf numFmtId="0" fontId="17" fillId="0" borderId="0" xfId="6" applyFont="1" applyBorder="1" applyAlignment="1" applyProtection="1">
      <alignment vertical="center"/>
    </xf>
    <xf numFmtId="165" fontId="8" fillId="14" borderId="52" xfId="4" applyNumberFormat="1" applyFont="1" applyFill="1" applyBorder="1" applyAlignment="1" applyProtection="1">
      <alignment horizontal="center" vertical="center"/>
    </xf>
    <xf numFmtId="0" fontId="8" fillId="0" borderId="0" xfId="0" applyFont="1" applyAlignment="1" applyProtection="1">
      <alignment vertical="center"/>
    </xf>
    <xf numFmtId="0" fontId="35" fillId="16" borderId="53" xfId="0" applyFont="1" applyFill="1" applyBorder="1" applyAlignment="1" applyProtection="1">
      <alignment horizontal="center" vertical="center"/>
    </xf>
    <xf numFmtId="0" fontId="17" fillId="0" borderId="0" xfId="0" applyFont="1" applyBorder="1" applyAlignment="1" applyProtection="1">
      <alignment vertical="center"/>
    </xf>
    <xf numFmtId="0" fontId="36" fillId="6" borderId="29" xfId="7" applyFont="1" applyBorder="1" applyAlignment="1" applyProtection="1">
      <alignment horizontal="left" vertical="center"/>
    </xf>
    <xf numFmtId="0" fontId="7" fillId="6" borderId="30" xfId="7" applyBorder="1" applyAlignment="1" applyProtection="1">
      <alignment horizontal="left" vertical="center"/>
    </xf>
    <xf numFmtId="0" fontId="7" fillId="2" borderId="16" xfId="7" applyFill="1" applyBorder="1" applyAlignment="1" applyProtection="1">
      <alignment horizontal="left" vertical="center"/>
    </xf>
    <xf numFmtId="0" fontId="7" fillId="2" borderId="40" xfId="7" applyFill="1" applyBorder="1" applyAlignment="1" applyProtection="1">
      <alignment horizontal="left" vertical="center"/>
    </xf>
    <xf numFmtId="0" fontId="37" fillId="2" borderId="16" xfId="7" applyFont="1" applyFill="1" applyBorder="1" applyAlignment="1" applyProtection="1">
      <alignment horizontal="center" vertical="center"/>
    </xf>
    <xf numFmtId="0" fontId="37" fillId="2" borderId="40" xfId="7" applyFont="1" applyFill="1" applyBorder="1" applyAlignment="1" applyProtection="1">
      <alignment horizontal="center" vertical="center"/>
    </xf>
    <xf numFmtId="0" fontId="7" fillId="2" borderId="38" xfId="7" applyFill="1" applyBorder="1" applyAlignment="1" applyProtection="1">
      <alignment horizontal="left" vertical="center"/>
    </xf>
    <xf numFmtId="0" fontId="7" fillId="2" borderId="61" xfId="7" applyFill="1" applyBorder="1" applyAlignment="1" applyProtection="1">
      <alignment horizontal="left" vertical="center"/>
    </xf>
    <xf numFmtId="0" fontId="10" fillId="18" borderId="24" xfId="0" applyFont="1" applyFill="1" applyBorder="1" applyAlignment="1" applyProtection="1">
      <alignment horizontal="left" vertical="center"/>
    </xf>
    <xf numFmtId="0" fontId="10" fillId="18" borderId="27" xfId="0" applyFont="1" applyFill="1" applyBorder="1" applyAlignment="1" applyProtection="1">
      <alignment vertical="center"/>
    </xf>
    <xf numFmtId="0" fontId="10" fillId="18" borderId="24" xfId="0" applyFont="1" applyFill="1" applyBorder="1" applyAlignment="1" applyProtection="1">
      <alignment vertical="center"/>
    </xf>
    <xf numFmtId="0" fontId="8" fillId="18" borderId="27" xfId="0" applyFont="1" applyFill="1" applyBorder="1" applyAlignment="1" applyProtection="1">
      <alignment vertical="center"/>
    </xf>
    <xf numFmtId="0" fontId="8" fillId="5" borderId="0" xfId="6" applyFont="1" applyFill="1" applyProtection="1"/>
    <xf numFmtId="0" fontId="17" fillId="14" borderId="1" xfId="18" applyFont="1" applyFill="1" applyBorder="1" applyProtection="1">
      <alignment horizontal="center" vertical="center"/>
      <protection locked="0"/>
    </xf>
    <xf numFmtId="0" fontId="8" fillId="14" borderId="27" xfId="0" applyFont="1" applyFill="1" applyBorder="1" applyProtection="1">
      <protection locked="0"/>
    </xf>
    <xf numFmtId="0" fontId="17" fillId="14" borderId="24" xfId="18" applyFont="1" applyFill="1" applyBorder="1" applyProtection="1">
      <alignment horizontal="center" vertical="center"/>
      <protection locked="0"/>
    </xf>
    <xf numFmtId="0" fontId="17" fillId="14" borderId="27" xfId="18" applyFont="1" applyFill="1" applyBorder="1" applyProtection="1">
      <alignment horizontal="center" vertical="center"/>
      <protection locked="0"/>
    </xf>
    <xf numFmtId="0" fontId="17" fillId="14" borderId="25" xfId="18" applyFont="1" applyFill="1" applyBorder="1" applyProtection="1">
      <alignment horizontal="center" vertical="center"/>
      <protection locked="0"/>
    </xf>
    <xf numFmtId="0" fontId="17" fillId="14" borderId="34" xfId="18" applyFont="1" applyFill="1" applyBorder="1" applyProtection="1">
      <alignment horizontal="center" vertical="center"/>
      <protection locked="0"/>
    </xf>
    <xf numFmtId="0" fontId="17" fillId="14" borderId="26" xfId="18" applyFont="1" applyFill="1" applyBorder="1" applyProtection="1">
      <alignment horizontal="center" vertical="center"/>
      <protection locked="0"/>
    </xf>
    <xf numFmtId="14" fontId="12" fillId="14" borderId="1" xfId="18" applyNumberFormat="1" applyFill="1" applyBorder="1" applyProtection="1">
      <alignment horizontal="center" vertical="center"/>
      <protection locked="0"/>
    </xf>
    <xf numFmtId="14" fontId="39" fillId="15" borderId="1" xfId="18" applyNumberFormat="1" applyFont="1" applyFill="1" applyBorder="1" applyProtection="1">
      <alignment horizontal="center" vertical="center"/>
    </xf>
    <xf numFmtId="0" fontId="8" fillId="14" borderId="1" xfId="0" applyFont="1" applyFill="1" applyBorder="1" applyAlignment="1" applyProtection="1">
      <alignment horizontal="center"/>
      <protection locked="0"/>
    </xf>
    <xf numFmtId="0" fontId="8" fillId="14" borderId="27" xfId="0" applyFont="1" applyFill="1" applyBorder="1" applyAlignment="1" applyProtection="1">
      <alignment horizontal="center"/>
      <protection locked="0"/>
    </xf>
    <xf numFmtId="14" fontId="8" fillId="14" borderId="1" xfId="0" applyNumberFormat="1" applyFont="1" applyFill="1" applyBorder="1" applyAlignment="1" applyProtection="1">
      <alignment horizontal="center"/>
      <protection locked="0"/>
    </xf>
    <xf numFmtId="0" fontId="8" fillId="0" borderId="0" xfId="0" applyFont="1" applyProtection="1"/>
    <xf numFmtId="0" fontId="8" fillId="5" borderId="0" xfId="0" applyFont="1" applyFill="1" applyProtection="1"/>
    <xf numFmtId="0" fontId="24" fillId="6" borderId="33" xfId="7" applyFont="1" applyBorder="1" applyProtection="1">
      <alignment horizontal="left" vertical="center"/>
    </xf>
    <xf numFmtId="0" fontId="24" fillId="6" borderId="17" xfId="7" applyFont="1" applyBorder="1" applyProtection="1">
      <alignment horizontal="left" vertical="center"/>
    </xf>
    <xf numFmtId="0" fontId="24" fillId="6" borderId="19" xfId="7" applyFont="1" applyBorder="1" applyProtection="1">
      <alignment horizontal="left" vertical="center"/>
    </xf>
    <xf numFmtId="0" fontId="8" fillId="0" borderId="16" xfId="0" applyFont="1" applyBorder="1" applyProtection="1"/>
    <xf numFmtId="0" fontId="8" fillId="0" borderId="22" xfId="0" applyFont="1" applyBorder="1" applyProtection="1"/>
    <xf numFmtId="0" fontId="24" fillId="6" borderId="18" xfId="7" applyFont="1" applyBorder="1" applyProtection="1">
      <alignment horizontal="left" vertical="center"/>
    </xf>
    <xf numFmtId="0" fontId="8" fillId="0" borderId="0" xfId="0" applyFont="1" applyAlignment="1" applyProtection="1">
      <alignment wrapText="1"/>
    </xf>
    <xf numFmtId="0" fontId="8" fillId="0" borderId="0" xfId="0" applyFont="1" applyFill="1" applyBorder="1" applyProtection="1"/>
    <xf numFmtId="0" fontId="24" fillId="6" borderId="41" xfId="7" applyFont="1" applyBorder="1" applyProtection="1">
      <alignment horizontal="left" vertical="center"/>
    </xf>
    <xf numFmtId="0" fontId="24" fillId="6" borderId="43" xfId="7" applyFont="1" applyFill="1" applyBorder="1" applyAlignment="1" applyProtection="1">
      <alignment horizontal="left" vertical="center"/>
    </xf>
    <xf numFmtId="0" fontId="8" fillId="0" borderId="20" xfId="0" applyFont="1" applyBorder="1" applyAlignment="1" applyProtection="1">
      <alignment horizontal="center" vertical="center"/>
    </xf>
    <xf numFmtId="0" fontId="8" fillId="0" borderId="21" xfId="0" applyFont="1" applyBorder="1" applyProtection="1"/>
    <xf numFmtId="0" fontId="8" fillId="0" borderId="23" xfId="0" applyFont="1" applyBorder="1" applyProtection="1"/>
    <xf numFmtId="0" fontId="24" fillId="6" borderId="41" xfId="7" applyFont="1" applyBorder="1" applyAlignment="1" applyProtection="1">
      <alignment vertical="center"/>
    </xf>
    <xf numFmtId="0" fontId="24" fillId="6" borderId="42" xfId="7" applyFont="1" applyBorder="1" applyAlignment="1" applyProtection="1">
      <alignment vertical="center"/>
    </xf>
    <xf numFmtId="0" fontId="24" fillId="6" borderId="43" xfId="7" applyFont="1" applyBorder="1" applyAlignment="1" applyProtection="1">
      <alignment vertical="center"/>
    </xf>
    <xf numFmtId="0" fontId="24" fillId="6" borderId="17" xfId="7" applyFont="1" applyBorder="1" applyAlignment="1" applyProtection="1">
      <alignment vertical="center"/>
    </xf>
    <xf numFmtId="0" fontId="24" fillId="6" borderId="18" xfId="7" applyFont="1" applyBorder="1" applyAlignment="1" applyProtection="1">
      <alignment vertical="center"/>
    </xf>
    <xf numFmtId="0" fontId="24" fillId="6" borderId="19" xfId="7" applyFont="1" applyBorder="1" applyAlignment="1" applyProtection="1">
      <alignment vertical="center"/>
    </xf>
    <xf numFmtId="0" fontId="8" fillId="0" borderId="16" xfId="0" applyFont="1" applyBorder="1" applyAlignment="1" applyProtection="1">
      <alignment wrapText="1"/>
    </xf>
    <xf numFmtId="0" fontId="8" fillId="0" borderId="0" xfId="0" applyFont="1" applyBorder="1" applyAlignment="1" applyProtection="1">
      <alignment wrapText="1"/>
    </xf>
    <xf numFmtId="0" fontId="8" fillId="5" borderId="0" xfId="0" applyFont="1" applyFill="1" applyAlignment="1" applyProtection="1">
      <alignment wrapText="1"/>
    </xf>
    <xf numFmtId="0" fontId="8" fillId="0" borderId="0" xfId="0" applyFont="1" applyFill="1" applyBorder="1" applyAlignment="1" applyProtection="1">
      <alignment horizontal="center"/>
    </xf>
    <xf numFmtId="0" fontId="8" fillId="0" borderId="0" xfId="0" applyFont="1" applyBorder="1" applyAlignment="1" applyProtection="1">
      <alignment vertical="top" wrapText="1"/>
    </xf>
    <xf numFmtId="0" fontId="8" fillId="5" borderId="0" xfId="0" applyFont="1" applyFill="1" applyBorder="1" applyAlignment="1" applyProtection="1">
      <alignment vertical="top" wrapText="1"/>
    </xf>
    <xf numFmtId="0" fontId="8" fillId="0" borderId="0" xfId="0" quotePrefix="1" applyFont="1" applyProtection="1"/>
    <xf numFmtId="0" fontId="8" fillId="0" borderId="4" xfId="0" applyFont="1" applyFill="1" applyBorder="1" applyAlignment="1" applyProtection="1">
      <alignment horizontal="center"/>
    </xf>
    <xf numFmtId="0" fontId="8" fillId="5" borderId="0" xfId="0" applyFont="1" applyFill="1" applyBorder="1" applyAlignment="1" applyProtection="1">
      <alignment wrapText="1"/>
    </xf>
    <xf numFmtId="0" fontId="28" fillId="0" borderId="0" xfId="0" applyFont="1" applyProtection="1"/>
    <xf numFmtId="0" fontId="24" fillId="0" borderId="16" xfId="7" applyFont="1" applyFill="1" applyBorder="1" applyAlignment="1" applyProtection="1">
      <alignment vertical="center"/>
    </xf>
    <xf numFmtId="0" fontId="24" fillId="0" borderId="0" xfId="7" applyFont="1" applyFill="1" applyBorder="1" applyAlignment="1" applyProtection="1">
      <alignment vertical="center"/>
    </xf>
    <xf numFmtId="0" fontId="24" fillId="0" borderId="20" xfId="7" applyFont="1" applyFill="1" applyBorder="1" applyAlignment="1" applyProtection="1">
      <alignment vertical="center"/>
    </xf>
    <xf numFmtId="0" fontId="8" fillId="0" borderId="47" xfId="0" applyFont="1" applyBorder="1" applyProtection="1"/>
    <xf numFmtId="0" fontId="8" fillId="0" borderId="47" xfId="0" applyFont="1" applyBorder="1" applyAlignment="1" applyProtection="1"/>
    <xf numFmtId="0" fontId="17" fillId="0" borderId="0" xfId="0" applyFont="1" applyFill="1" applyBorder="1" applyProtection="1"/>
    <xf numFmtId="0" fontId="16" fillId="0" borderId="0" xfId="0" applyFont="1" applyFill="1" applyBorder="1" applyAlignment="1" applyProtection="1">
      <alignment horizontal="left"/>
    </xf>
    <xf numFmtId="0" fontId="6" fillId="0" borderId="0" xfId="6" applyProtection="1"/>
    <xf numFmtId="0" fontId="6" fillId="0" borderId="0" xfId="6" applyBorder="1" applyProtection="1"/>
    <xf numFmtId="0" fontId="8" fillId="14" borderId="12" xfId="0" applyFont="1" applyFill="1" applyBorder="1" applyAlignment="1" applyProtection="1">
      <alignment horizontal="center"/>
      <protection locked="0"/>
    </xf>
    <xf numFmtId="0" fontId="25" fillId="0" borderId="0" xfId="1" applyFont="1" applyAlignment="1" applyProtection="1">
      <protection locked="0"/>
    </xf>
    <xf numFmtId="0" fontId="23" fillId="0" borderId="0" xfId="1" applyFont="1" applyAlignment="1" applyProtection="1">
      <protection locked="0"/>
    </xf>
    <xf numFmtId="0" fontId="24" fillId="6" borderId="41" xfId="7" applyFont="1" applyBorder="1" applyAlignment="1" applyProtection="1">
      <alignment horizontal="left" vertical="center"/>
    </xf>
    <xf numFmtId="0" fontId="24" fillId="6" borderId="42" xfId="7" applyFont="1" applyBorder="1" applyAlignment="1" applyProtection="1">
      <alignment horizontal="left" vertical="center"/>
    </xf>
    <xf numFmtId="0" fontId="24" fillId="6" borderId="43" xfId="7" applyFont="1" applyBorder="1" applyAlignment="1" applyProtection="1">
      <alignment horizontal="left" vertical="center"/>
    </xf>
    <xf numFmtId="0" fontId="8" fillId="0" borderId="16"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20" xfId="0" applyFont="1" applyBorder="1" applyAlignment="1" applyProtection="1">
      <alignment horizontal="left" vertical="top" wrapText="1"/>
    </xf>
    <xf numFmtId="0" fontId="24" fillId="6" borderId="17" xfId="7" applyFont="1" applyBorder="1" applyAlignment="1" applyProtection="1">
      <alignment horizontal="left" vertical="center"/>
    </xf>
    <xf numFmtId="0" fontId="24" fillId="6" borderId="18" xfId="7" applyFont="1" applyBorder="1" applyAlignment="1" applyProtection="1">
      <alignment horizontal="left" vertical="center"/>
    </xf>
    <xf numFmtId="0" fontId="24" fillId="6" borderId="19" xfId="7" applyFont="1" applyBorder="1" applyAlignment="1" applyProtection="1">
      <alignment horizontal="left" vertical="center"/>
    </xf>
    <xf numFmtId="0" fontId="41" fillId="0" borderId="28" xfId="0" applyFont="1" applyBorder="1" applyAlignment="1" applyProtection="1">
      <alignment horizontal="center" vertical="center"/>
    </xf>
    <xf numFmtId="0" fontId="8" fillId="0" borderId="48" xfId="6" applyFont="1" applyBorder="1" applyProtection="1"/>
    <xf numFmtId="0" fontId="24" fillId="6" borderId="19" xfId="7" applyFont="1" applyFill="1" applyBorder="1" applyAlignment="1" applyProtection="1">
      <alignment horizontal="left" vertical="center"/>
    </xf>
    <xf numFmtId="0" fontId="8" fillId="0" borderId="65" xfId="6" applyFont="1" applyBorder="1" applyProtection="1"/>
    <xf numFmtId="0" fontId="8" fillId="0" borderId="48" xfId="6" applyNumberFormat="1" applyFont="1" applyBorder="1" applyProtection="1"/>
    <xf numFmtId="0" fontId="9" fillId="0" borderId="68" xfId="6" applyFont="1" applyBorder="1" applyAlignment="1" applyProtection="1">
      <alignment horizontal="left"/>
    </xf>
    <xf numFmtId="166" fontId="8" fillId="0" borderId="68" xfId="6" applyNumberFormat="1" applyFont="1" applyBorder="1" applyAlignment="1" applyProtection="1">
      <alignment horizontal="left"/>
    </xf>
    <xf numFmtId="14" fontId="8" fillId="0" borderId="68" xfId="6" applyNumberFormat="1" applyFont="1" applyBorder="1" applyAlignment="1" applyProtection="1">
      <alignment horizontal="left"/>
    </xf>
    <xf numFmtId="0" fontId="8" fillId="0" borderId="70" xfId="6" applyFont="1" applyBorder="1" applyProtection="1"/>
    <xf numFmtId="14" fontId="8" fillId="0" borderId="71" xfId="6" applyNumberFormat="1" applyFont="1" applyBorder="1" applyAlignment="1" applyProtection="1">
      <alignment horizontal="left"/>
    </xf>
    <xf numFmtId="0" fontId="17" fillId="0" borderId="0" xfId="6" applyFont="1" applyAlignment="1" applyProtection="1">
      <alignment vertical="center"/>
    </xf>
    <xf numFmtId="0" fontId="17" fillId="5" borderId="0" xfId="6" applyFont="1" applyFill="1" applyAlignment="1" applyProtection="1">
      <alignment vertical="center"/>
    </xf>
    <xf numFmtId="0" fontId="8" fillId="0" borderId="72" xfId="6" applyFont="1" applyBorder="1" applyAlignment="1" applyProtection="1">
      <alignment vertical="center"/>
    </xf>
    <xf numFmtId="0" fontId="9" fillId="0" borderId="73" xfId="6" applyFont="1" applyBorder="1" applyAlignment="1" applyProtection="1">
      <alignment horizontal="left" vertical="center"/>
    </xf>
    <xf numFmtId="0" fontId="8" fillId="0" borderId="0" xfId="6" applyFont="1" applyAlignment="1" applyProtection="1">
      <alignment vertical="center"/>
    </xf>
    <xf numFmtId="0" fontId="8" fillId="5" borderId="0" xfId="6" applyFont="1" applyFill="1" applyAlignment="1" applyProtection="1">
      <alignment vertical="center"/>
    </xf>
    <xf numFmtId="0" fontId="8" fillId="0" borderId="48" xfId="6" applyNumberFormat="1" applyFont="1" applyBorder="1" applyAlignment="1" applyProtection="1">
      <alignment vertical="center"/>
    </xf>
    <xf numFmtId="0" fontId="9" fillId="0" borderId="68" xfId="6" applyFont="1" applyBorder="1" applyAlignment="1" applyProtection="1">
      <alignment horizontal="left" vertical="center"/>
    </xf>
    <xf numFmtId="0" fontId="8" fillId="0" borderId="48" xfId="6" applyFont="1" applyBorder="1" applyAlignment="1" applyProtection="1">
      <alignment vertical="center"/>
    </xf>
    <xf numFmtId="166" fontId="8" fillId="0" borderId="68" xfId="6" applyNumberFormat="1" applyFont="1" applyBorder="1" applyAlignment="1" applyProtection="1">
      <alignment horizontal="left" vertical="center"/>
    </xf>
    <xf numFmtId="14" fontId="8" fillId="0" borderId="68" xfId="6" applyNumberFormat="1" applyFont="1" applyBorder="1" applyAlignment="1" applyProtection="1">
      <alignment horizontal="left" vertical="center"/>
    </xf>
    <xf numFmtId="0" fontId="8" fillId="0" borderId="70" xfId="6" applyFont="1" applyBorder="1" applyAlignment="1" applyProtection="1">
      <alignment vertical="center"/>
    </xf>
    <xf numFmtId="14" fontId="8" fillId="0" borderId="71" xfId="6" applyNumberFormat="1" applyFont="1" applyBorder="1" applyAlignment="1" applyProtection="1">
      <alignment horizontal="left" vertical="center"/>
    </xf>
    <xf numFmtId="0" fontId="17" fillId="0" borderId="48" xfId="6" applyFont="1" applyBorder="1" applyAlignment="1" applyProtection="1">
      <alignment vertical="center"/>
    </xf>
    <xf numFmtId="0" fontId="17" fillId="0" borderId="70" xfId="6" applyFont="1" applyBorder="1" applyAlignment="1" applyProtection="1">
      <alignment vertical="center"/>
    </xf>
    <xf numFmtId="0" fontId="20" fillId="0" borderId="0" xfId="20" applyFont="1" applyAlignment="1" applyProtection="1">
      <alignment vertical="center"/>
    </xf>
    <xf numFmtId="0" fontId="17" fillId="0" borderId="16" xfId="6" applyFont="1" applyFill="1" applyBorder="1" applyAlignment="1" applyProtection="1">
      <alignment vertical="center"/>
    </xf>
    <xf numFmtId="0" fontId="17" fillId="0" borderId="72" xfId="6" applyFont="1" applyFill="1" applyBorder="1" applyAlignment="1" applyProtection="1">
      <alignment vertical="center"/>
    </xf>
    <xf numFmtId="0" fontId="23" fillId="0" borderId="73" xfId="1" applyFont="1" applyBorder="1" applyAlignment="1" applyProtection="1">
      <alignment vertical="center"/>
      <protection locked="0"/>
    </xf>
    <xf numFmtId="0" fontId="17" fillId="0" borderId="48" xfId="6" applyFont="1" applyFill="1" applyBorder="1" applyAlignment="1" applyProtection="1">
      <alignment vertical="center"/>
    </xf>
    <xf numFmtId="0" fontId="23" fillId="0" borderId="68" xfId="1" applyFont="1" applyBorder="1" applyAlignment="1" applyProtection="1">
      <alignment vertical="center"/>
      <protection locked="0"/>
    </xf>
    <xf numFmtId="0" fontId="17" fillId="0" borderId="70" xfId="6" applyFont="1" applyFill="1" applyBorder="1" applyAlignment="1" applyProtection="1">
      <alignment vertical="center"/>
    </xf>
    <xf numFmtId="0" fontId="23" fillId="0" borderId="71" xfId="1" applyFont="1" applyBorder="1" applyAlignment="1" applyProtection="1">
      <alignment vertical="center"/>
      <protection locked="0"/>
    </xf>
    <xf numFmtId="0" fontId="8" fillId="0" borderId="20" xfId="0" applyFont="1" applyBorder="1" applyAlignment="1" applyProtection="1">
      <alignment vertical="center"/>
    </xf>
    <xf numFmtId="0" fontId="8" fillId="0" borderId="20" xfId="0" applyFont="1" applyFill="1" applyBorder="1" applyAlignment="1" applyProtection="1">
      <alignment vertical="center"/>
    </xf>
    <xf numFmtId="0" fontId="8" fillId="0" borderId="23" xfId="0" applyFont="1" applyFill="1" applyBorder="1" applyAlignment="1" applyProtection="1">
      <alignment vertical="center"/>
    </xf>
    <xf numFmtId="0" fontId="11" fillId="15" borderId="52" xfId="5" applyFont="1" applyFill="1" applyBorder="1" applyAlignment="1" applyProtection="1">
      <alignment horizontal="center" vertical="center"/>
    </xf>
    <xf numFmtId="0" fontId="17" fillId="0" borderId="47" xfId="6" applyFont="1" applyBorder="1" applyAlignment="1" applyProtection="1">
      <alignment vertical="center"/>
    </xf>
    <xf numFmtId="0" fontId="17" fillId="0" borderId="82" xfId="6" applyFont="1" applyBorder="1" applyAlignment="1" applyProtection="1">
      <alignment vertical="center"/>
    </xf>
    <xf numFmtId="0" fontId="8" fillId="5" borderId="0" xfId="0" applyFont="1" applyFill="1" applyAlignment="1" applyProtection="1">
      <alignment vertical="center"/>
    </xf>
    <xf numFmtId="0" fontId="25" fillId="0" borderId="0" xfId="1" applyFont="1" applyAlignment="1" applyProtection="1">
      <alignment vertical="center"/>
      <protection locked="0"/>
    </xf>
    <xf numFmtId="0" fontId="24" fillId="6" borderId="18" xfId="7" quotePrefix="1" applyFont="1" applyBorder="1" applyAlignment="1" applyProtection="1">
      <alignment horizontal="left" vertical="center"/>
    </xf>
    <xf numFmtId="0" fontId="8" fillId="0" borderId="80" xfId="6" applyFont="1" applyBorder="1" applyAlignment="1" applyProtection="1">
      <alignment vertical="center"/>
    </xf>
    <xf numFmtId="0" fontId="22" fillId="14" borderId="39" xfId="18" applyFont="1" applyFill="1" applyBorder="1" applyAlignment="1" applyProtection="1">
      <alignment horizontal="center" vertical="center"/>
      <protection locked="0"/>
    </xf>
    <xf numFmtId="0" fontId="10" fillId="0" borderId="57" xfId="17" applyFont="1" applyBorder="1" applyAlignment="1" applyProtection="1">
      <alignment horizontal="center" vertical="center" wrapText="1"/>
    </xf>
    <xf numFmtId="0" fontId="10" fillId="0" borderId="58" xfId="17" applyFont="1" applyBorder="1" applyAlignment="1" applyProtection="1">
      <alignment horizontal="center" vertical="center" wrapText="1"/>
    </xf>
    <xf numFmtId="0" fontId="8" fillId="0" borderId="82" xfId="6" applyFont="1" applyBorder="1" applyAlignment="1" applyProtection="1">
      <alignment vertical="center"/>
    </xf>
    <xf numFmtId="0" fontId="22" fillId="14" borderId="45" xfId="18" applyFont="1" applyFill="1" applyBorder="1" applyAlignment="1" applyProtection="1">
      <alignment horizontal="center" vertical="center"/>
      <protection locked="0"/>
    </xf>
    <xf numFmtId="0" fontId="10" fillId="0" borderId="16" xfId="0" applyFont="1" applyBorder="1" applyAlignment="1" applyProtection="1">
      <alignment vertical="center"/>
    </xf>
    <xf numFmtId="0" fontId="8" fillId="0" borderId="0" xfId="0" applyFont="1" applyBorder="1" applyAlignment="1" applyProtection="1">
      <alignment vertical="center"/>
    </xf>
    <xf numFmtId="2" fontId="38" fillId="15" borderId="11" xfId="14" quotePrefix="1" applyNumberFormat="1" applyFont="1" applyFill="1" applyBorder="1" applyAlignment="1" applyProtection="1">
      <alignment horizontal="center" vertical="center"/>
    </xf>
    <xf numFmtId="0" fontId="8" fillId="0" borderId="81" xfId="0" applyFont="1" applyBorder="1" applyAlignment="1" applyProtection="1">
      <alignment horizontal="center" vertical="center"/>
    </xf>
    <xf numFmtId="0" fontId="17" fillId="14" borderId="39" xfId="18" applyFont="1" applyFill="1" applyBorder="1" applyAlignment="1" applyProtection="1">
      <alignment horizontal="center" vertical="center"/>
      <protection locked="0"/>
    </xf>
    <xf numFmtId="14" fontId="17" fillId="14" borderId="32" xfId="18" applyNumberFormat="1" applyFont="1" applyFill="1" applyBorder="1" applyAlignment="1" applyProtection="1">
      <alignment horizontal="center" vertical="center"/>
      <protection locked="0"/>
    </xf>
    <xf numFmtId="14" fontId="17" fillId="14" borderId="45" xfId="18" applyNumberFormat="1" applyFont="1" applyFill="1" applyBorder="1" applyAlignment="1" applyProtection="1">
      <alignment horizontal="center" vertical="center"/>
      <protection locked="0"/>
    </xf>
    <xf numFmtId="0" fontId="8" fillId="0" borderId="16" xfId="0" applyFont="1" applyBorder="1" applyAlignment="1" applyProtection="1">
      <alignment vertical="center"/>
    </xf>
    <xf numFmtId="0" fontId="8" fillId="0" borderId="0" xfId="0" applyFont="1" applyBorder="1" applyAlignment="1" applyProtection="1">
      <alignment horizontal="center" vertical="center"/>
    </xf>
    <xf numFmtId="0" fontId="17" fillId="14" borderId="58" xfId="18" applyFont="1" applyFill="1" applyBorder="1" applyAlignment="1" applyProtection="1">
      <alignment horizontal="center" vertical="center"/>
      <protection locked="0"/>
    </xf>
    <xf numFmtId="1" fontId="38" fillId="15" borderId="11" xfId="14" quotePrefix="1" applyNumberFormat="1" applyFont="1" applyFill="1" applyBorder="1" applyAlignment="1" applyProtection="1">
      <alignment horizontal="center" vertical="center"/>
    </xf>
    <xf numFmtId="0" fontId="17" fillId="14" borderId="27" xfId="18" applyFont="1" applyFill="1" applyBorder="1" applyAlignment="1" applyProtection="1">
      <alignment horizontal="center" vertical="center"/>
      <protection locked="0"/>
    </xf>
    <xf numFmtId="0" fontId="8" fillId="0" borderId="0" xfId="6" applyFont="1" applyBorder="1" applyAlignment="1" applyProtection="1">
      <alignment vertical="center"/>
    </xf>
    <xf numFmtId="0" fontId="8" fillId="0" borderId="21" xfId="6" applyFont="1" applyBorder="1" applyAlignment="1" applyProtection="1">
      <alignment vertical="center"/>
    </xf>
    <xf numFmtId="0" fontId="8" fillId="0" borderId="22" xfId="0" applyFont="1" applyBorder="1" applyAlignment="1" applyProtection="1">
      <alignment vertical="center"/>
    </xf>
    <xf numFmtId="0" fontId="8" fillId="0" borderId="23" xfId="0" applyFont="1" applyBorder="1" applyAlignment="1" applyProtection="1">
      <alignment vertical="center"/>
    </xf>
    <xf numFmtId="0" fontId="26" fillId="0" borderId="0" xfId="6" applyFont="1" applyBorder="1" applyAlignment="1" applyProtection="1">
      <alignment vertical="center"/>
    </xf>
    <xf numFmtId="0" fontId="8" fillId="0" borderId="48" xfId="6" applyFont="1" applyBorder="1" applyAlignment="1" applyProtection="1">
      <alignment vertical="center" wrapText="1"/>
    </xf>
    <xf numFmtId="14" fontId="11" fillId="15" borderId="1" xfId="18" applyNumberFormat="1" applyFont="1" applyFill="1" applyBorder="1" applyAlignment="1" applyProtection="1">
      <alignment horizontal="center" vertical="center"/>
    </xf>
    <xf numFmtId="0" fontId="8" fillId="0" borderId="20" xfId="0" applyFont="1" applyFill="1" applyBorder="1" applyAlignment="1" applyProtection="1">
      <alignment horizontal="left" vertical="center"/>
    </xf>
    <xf numFmtId="0" fontId="8" fillId="0" borderId="0" xfId="0" applyFont="1" applyFill="1" applyBorder="1" applyAlignment="1" applyProtection="1">
      <alignment vertical="center"/>
    </xf>
    <xf numFmtId="0" fontId="17" fillId="14" borderId="26" xfId="18" applyFont="1" applyFill="1" applyBorder="1" applyAlignment="1" applyProtection="1">
      <alignment horizontal="center" vertical="center"/>
      <protection locked="0"/>
    </xf>
    <xf numFmtId="0" fontId="8" fillId="0" borderId="0" xfId="0" applyFont="1" applyAlignment="1" applyProtection="1">
      <alignment vertical="center" wrapText="1"/>
    </xf>
    <xf numFmtId="0" fontId="10" fillId="0" borderId="57" xfId="6" applyFont="1" applyBorder="1" applyAlignment="1" applyProtection="1">
      <alignment horizontal="center" vertical="center"/>
    </xf>
    <xf numFmtId="0" fontId="10" fillId="0" borderId="58" xfId="6" applyFont="1" applyBorder="1" applyAlignment="1" applyProtection="1">
      <alignment horizontal="center" vertical="center"/>
    </xf>
    <xf numFmtId="14" fontId="11" fillId="15" borderId="34" xfId="18" applyNumberFormat="1" applyFont="1" applyFill="1" applyBorder="1" applyAlignment="1" applyProtection="1">
      <alignment horizontal="center" vertical="center"/>
    </xf>
    <xf numFmtId="0" fontId="10" fillId="0" borderId="29" xfId="17" applyFont="1" applyBorder="1" applyAlignment="1" applyProtection="1">
      <alignment horizontal="center" vertical="center" wrapText="1"/>
    </xf>
    <xf numFmtId="0" fontId="8" fillId="0" borderId="31" xfId="6" applyFont="1" applyBorder="1" applyAlignment="1" applyProtection="1">
      <alignment vertical="center"/>
    </xf>
    <xf numFmtId="0" fontId="10" fillId="0" borderId="16"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31" xfId="0" applyFont="1" applyBorder="1" applyAlignment="1" applyProtection="1">
      <alignment vertical="center"/>
    </xf>
    <xf numFmtId="0" fontId="8" fillId="0" borderId="16" xfId="0" applyFont="1" applyFill="1" applyBorder="1" applyAlignment="1" applyProtection="1">
      <alignment vertical="center"/>
    </xf>
    <xf numFmtId="0" fontId="8" fillId="0" borderId="44" xfId="6" applyFont="1" applyBorder="1" applyAlignment="1" applyProtection="1">
      <alignment vertical="center"/>
    </xf>
    <xf numFmtId="0" fontId="8" fillId="14" borderId="26" xfId="0" applyFont="1" applyFill="1" applyBorder="1" applyProtection="1">
      <protection locked="0"/>
    </xf>
    <xf numFmtId="0" fontId="8" fillId="0" borderId="68"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1"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77" xfId="0" applyFont="1" applyBorder="1" applyAlignment="1" applyProtection="1">
      <alignment horizontal="center" vertical="center"/>
    </xf>
    <xf numFmtId="0" fontId="8" fillId="0" borderId="72" xfId="0" applyFont="1" applyBorder="1" applyAlignment="1" applyProtection="1">
      <alignment vertical="center"/>
    </xf>
    <xf numFmtId="0" fontId="8" fillId="0" borderId="48" xfId="0" applyFont="1" applyBorder="1" applyAlignment="1" applyProtection="1">
      <alignment vertical="center"/>
    </xf>
    <xf numFmtId="0" fontId="8" fillId="0" borderId="29" xfId="6" applyFont="1" applyBorder="1" applyAlignment="1" applyProtection="1">
      <alignment vertical="center"/>
    </xf>
    <xf numFmtId="0" fontId="8" fillId="0" borderId="19" xfId="0" applyFont="1" applyBorder="1" applyAlignment="1" applyProtection="1">
      <alignment vertical="center"/>
    </xf>
    <xf numFmtId="0" fontId="8" fillId="0" borderId="70" xfId="0" applyFont="1" applyBorder="1" applyAlignment="1" applyProtection="1">
      <alignment vertical="center"/>
    </xf>
    <xf numFmtId="0" fontId="8" fillId="14" borderId="26" xfId="0" applyFont="1" applyFill="1" applyBorder="1" applyAlignment="1" applyProtection="1">
      <alignment vertical="center"/>
      <protection locked="0"/>
    </xf>
    <xf numFmtId="0" fontId="8" fillId="0" borderId="16" xfId="6" applyFont="1" applyBorder="1" applyAlignment="1" applyProtection="1">
      <alignment vertical="center"/>
    </xf>
    <xf numFmtId="0" fontId="8" fillId="14" borderId="1" xfId="0" applyFont="1" applyFill="1" applyBorder="1" applyAlignment="1" applyProtection="1">
      <alignment horizontal="center" vertical="center"/>
      <protection locked="0"/>
    </xf>
    <xf numFmtId="0" fontId="8" fillId="14" borderId="27" xfId="0" applyFont="1" applyFill="1" applyBorder="1" applyAlignment="1" applyProtection="1">
      <alignment horizontal="center" vertical="center"/>
      <protection locked="0"/>
    </xf>
    <xf numFmtId="2" fontId="11" fillId="15" borderId="1" xfId="0" applyNumberFormat="1" applyFont="1" applyFill="1" applyBorder="1" applyAlignment="1" applyProtection="1">
      <alignment horizontal="center" vertical="center"/>
    </xf>
    <xf numFmtId="2" fontId="8" fillId="0" borderId="0" xfId="0" applyNumberFormat="1" applyFont="1" applyBorder="1" applyAlignment="1" applyProtection="1">
      <alignment horizontal="center" vertical="center"/>
    </xf>
    <xf numFmtId="0" fontId="8" fillId="0" borderId="21" xfId="0" applyFont="1" applyBorder="1" applyAlignment="1" applyProtection="1">
      <alignment vertical="center"/>
    </xf>
    <xf numFmtId="0" fontId="8" fillId="0" borderId="78" xfId="6" applyFont="1" applyBorder="1" applyAlignment="1" applyProtection="1">
      <alignment vertical="center"/>
    </xf>
    <xf numFmtId="0" fontId="8" fillId="0" borderId="47" xfId="6" applyFont="1" applyBorder="1" applyAlignment="1" applyProtection="1">
      <alignment vertical="center"/>
    </xf>
    <xf numFmtId="2" fontId="11" fillId="15" borderId="12" xfId="0" applyNumberFormat="1" applyFont="1" applyFill="1" applyBorder="1" applyAlignment="1" applyProtection="1">
      <alignment horizontal="center" vertical="center"/>
    </xf>
    <xf numFmtId="0" fontId="8" fillId="0" borderId="18" xfId="0" applyFont="1" applyBorder="1" applyAlignment="1" applyProtection="1">
      <alignment vertical="center"/>
    </xf>
    <xf numFmtId="2" fontId="8" fillId="0" borderId="68" xfId="0" applyNumberFormat="1" applyFont="1" applyBorder="1" applyAlignment="1" applyProtection="1">
      <alignment horizontal="center" vertical="center"/>
    </xf>
    <xf numFmtId="0" fontId="8" fillId="14" borderId="12"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xf>
    <xf numFmtId="0" fontId="10" fillId="0" borderId="39" xfId="0" applyFont="1" applyBorder="1" applyAlignment="1" applyProtection="1">
      <alignment horizontal="center" vertical="center"/>
    </xf>
    <xf numFmtId="0" fontId="17" fillId="14" borderId="79" xfId="18" applyFont="1" applyFill="1" applyBorder="1" applyProtection="1">
      <alignment horizontal="center" vertical="center"/>
      <protection locked="0"/>
    </xf>
    <xf numFmtId="0" fontId="17" fillId="14" borderId="10" xfId="18" applyFont="1" applyFill="1" applyBorder="1" applyProtection="1">
      <alignment horizontal="center" vertical="center"/>
      <protection locked="0"/>
    </xf>
    <xf numFmtId="0" fontId="17" fillId="14" borderId="61" xfId="18" applyFont="1" applyFill="1" applyBorder="1" applyProtection="1">
      <alignment horizontal="center" vertical="center"/>
      <protection locked="0"/>
    </xf>
    <xf numFmtId="0" fontId="10" fillId="0" borderId="89" xfId="6" applyFont="1" applyFill="1" applyBorder="1" applyAlignment="1" applyProtection="1">
      <alignment horizontal="center"/>
    </xf>
    <xf numFmtId="0" fontId="10" fillId="0" borderId="84" xfId="6" applyFont="1" applyFill="1" applyBorder="1" applyAlignment="1" applyProtection="1">
      <alignment horizontal="center"/>
    </xf>
    <xf numFmtId="0" fontId="10" fillId="0" borderId="84" xfId="6" applyFont="1" applyBorder="1" applyAlignment="1" applyProtection="1">
      <alignment horizontal="center"/>
    </xf>
    <xf numFmtId="0" fontId="10" fillId="0" borderId="90" xfId="6" applyFont="1" applyFill="1" applyBorder="1" applyAlignment="1" applyProtection="1">
      <alignment horizontal="center"/>
    </xf>
    <xf numFmtId="0" fontId="8" fillId="0" borderId="94" xfId="0" applyFont="1" applyBorder="1" applyProtection="1"/>
    <xf numFmtId="0" fontId="9" fillId="0" borderId="95" xfId="6" applyFont="1" applyBorder="1" applyAlignment="1" applyProtection="1">
      <alignment horizontal="left"/>
    </xf>
    <xf numFmtId="0" fontId="8" fillId="0" borderId="96" xfId="0" applyFont="1" applyBorder="1" applyProtection="1"/>
    <xf numFmtId="0" fontId="8" fillId="0" borderId="67" xfId="0" applyFont="1" applyBorder="1" applyProtection="1"/>
    <xf numFmtId="166" fontId="9" fillId="0" borderId="95" xfId="6" applyNumberFormat="1" applyFont="1" applyBorder="1" applyAlignment="1" applyProtection="1">
      <alignment horizontal="left"/>
    </xf>
    <xf numFmtId="14" fontId="9" fillId="0" borderId="95" xfId="6" applyNumberFormat="1" applyFont="1" applyBorder="1" applyAlignment="1" applyProtection="1">
      <alignment horizontal="left"/>
    </xf>
    <xf numFmtId="14" fontId="9" fillId="0" borderId="97" xfId="6" applyNumberFormat="1" applyFont="1" applyBorder="1" applyAlignment="1" applyProtection="1">
      <alignment horizontal="left"/>
    </xf>
    <xf numFmtId="0" fontId="8" fillId="0" borderId="98" xfId="0" applyFont="1" applyBorder="1" applyProtection="1"/>
    <xf numFmtId="0" fontId="8" fillId="0" borderId="76" xfId="0" applyFont="1" applyBorder="1" applyProtection="1"/>
    <xf numFmtId="0" fontId="8" fillId="0" borderId="82" xfId="0" applyFont="1" applyBorder="1" applyProtection="1"/>
    <xf numFmtId="0" fontId="10" fillId="0" borderId="1" xfId="0" applyFont="1" applyBorder="1" applyAlignment="1" applyProtection="1">
      <alignment horizontal="center" wrapText="1"/>
    </xf>
    <xf numFmtId="0" fontId="10" fillId="0" borderId="27" xfId="0" applyFont="1" applyBorder="1" applyAlignment="1" applyProtection="1">
      <alignment horizontal="center" wrapText="1"/>
    </xf>
    <xf numFmtId="0" fontId="8" fillId="0" borderId="65" xfId="6" applyFont="1" applyBorder="1" applyAlignment="1" applyProtection="1">
      <alignment vertical="center"/>
    </xf>
    <xf numFmtId="0" fontId="9" fillId="0" borderId="95" xfId="6" applyFont="1" applyBorder="1" applyAlignment="1" applyProtection="1">
      <alignment horizontal="left" vertical="center"/>
    </xf>
    <xf numFmtId="0" fontId="8" fillId="0" borderId="96" xfId="0" applyFont="1" applyBorder="1" applyAlignment="1" applyProtection="1">
      <alignment vertical="center"/>
    </xf>
    <xf numFmtId="0" fontId="8" fillId="0" borderId="67" xfId="0" applyFont="1" applyBorder="1" applyAlignment="1" applyProtection="1">
      <alignment vertical="center"/>
    </xf>
    <xf numFmtId="166" fontId="9" fillId="0" borderId="95" xfId="6" applyNumberFormat="1" applyFont="1" applyBorder="1" applyAlignment="1" applyProtection="1">
      <alignment horizontal="left" vertical="center"/>
    </xf>
    <xf numFmtId="14" fontId="9" fillId="0" borderId="95" xfId="6" applyNumberFormat="1" applyFont="1" applyBorder="1" applyAlignment="1" applyProtection="1">
      <alignment horizontal="left" vertical="center"/>
    </xf>
    <xf numFmtId="14" fontId="9" fillId="0" borderId="97" xfId="6" applyNumberFormat="1" applyFont="1" applyBorder="1" applyAlignment="1" applyProtection="1">
      <alignment horizontal="left" vertical="center"/>
    </xf>
    <xf numFmtId="0" fontId="8" fillId="0" borderId="98" xfId="0" applyFont="1" applyBorder="1" applyAlignment="1" applyProtection="1">
      <alignment vertical="center"/>
    </xf>
    <xf numFmtId="0" fontId="8" fillId="0" borderId="76" xfId="0" applyFont="1" applyBorder="1" applyAlignment="1" applyProtection="1">
      <alignment vertical="center"/>
    </xf>
    <xf numFmtId="0" fontId="27" fillId="0" borderId="0" xfId="0" applyFont="1" applyAlignment="1" applyProtection="1">
      <alignment vertical="center"/>
    </xf>
    <xf numFmtId="0" fontId="8" fillId="0" borderId="0" xfId="0" quotePrefix="1" applyFont="1" applyAlignment="1" applyProtection="1">
      <alignment vertical="center"/>
    </xf>
    <xf numFmtId="0" fontId="28" fillId="0" borderId="0" xfId="0" applyFont="1" applyFill="1" applyBorder="1" applyAlignment="1" applyProtection="1">
      <alignment vertical="center" wrapText="1"/>
    </xf>
    <xf numFmtId="0" fontId="28" fillId="0" borderId="16" xfId="0" applyFont="1" applyFill="1" applyBorder="1" applyAlignment="1" applyProtection="1">
      <alignment horizontal="left" vertical="center" wrapText="1"/>
    </xf>
    <xf numFmtId="0" fontId="10" fillId="0" borderId="10" xfId="0" applyFont="1" applyFill="1" applyBorder="1" applyAlignment="1" applyProtection="1">
      <alignment horizontal="center" vertical="center" wrapText="1"/>
    </xf>
    <xf numFmtId="0" fontId="10" fillId="0" borderId="61" xfId="0" applyFont="1" applyFill="1" applyBorder="1" applyAlignment="1" applyProtection="1">
      <alignment horizontal="center" vertical="center" wrapText="1"/>
    </xf>
    <xf numFmtId="0" fontId="28" fillId="0" borderId="0" xfId="0" applyFont="1" applyFill="1" applyBorder="1" applyAlignment="1" applyProtection="1">
      <alignment horizontal="left" vertical="center" wrapText="1"/>
    </xf>
    <xf numFmtId="0" fontId="8" fillId="0" borderId="47" xfId="0" applyFont="1" applyBorder="1" applyAlignment="1" applyProtection="1">
      <alignment vertical="center"/>
    </xf>
    <xf numFmtId="14" fontId="8" fillId="14" borderId="12" xfId="0" applyNumberFormat="1" applyFont="1" applyFill="1" applyBorder="1" applyAlignment="1" applyProtection="1">
      <alignment vertical="center"/>
      <protection locked="0"/>
    </xf>
    <xf numFmtId="20" fontId="8" fillId="14" borderId="27" xfId="0" applyNumberFormat="1" applyFont="1" applyFill="1" applyBorder="1" applyAlignment="1" applyProtection="1">
      <alignment vertical="center"/>
      <protection locked="0"/>
    </xf>
    <xf numFmtId="0" fontId="8" fillId="0" borderId="82" xfId="0" applyFont="1" applyBorder="1" applyAlignment="1" applyProtection="1">
      <alignment vertical="center"/>
    </xf>
    <xf numFmtId="0" fontId="8" fillId="14" borderId="86" xfId="0" applyFont="1" applyFill="1" applyBorder="1" applyAlignment="1" applyProtection="1">
      <alignment vertical="center"/>
      <protection locked="0"/>
    </xf>
    <xf numFmtId="0" fontId="28" fillId="0" borderId="41" xfId="0" applyFont="1" applyBorder="1" applyAlignment="1" applyProtection="1">
      <alignment vertical="center"/>
    </xf>
    <xf numFmtId="0" fontId="28" fillId="0" borderId="42" xfId="0" applyFont="1" applyBorder="1" applyAlignment="1" applyProtection="1">
      <alignment vertical="center" wrapText="1"/>
    </xf>
    <xf numFmtId="0" fontId="28" fillId="0" borderId="43" xfId="0" applyFont="1" applyBorder="1" applyAlignment="1" applyProtection="1">
      <alignment vertical="center" wrapText="1"/>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8" fillId="0" borderId="47" xfId="0" applyFont="1" applyBorder="1" applyAlignment="1" applyProtection="1">
      <alignment horizontal="left" vertical="center"/>
    </xf>
    <xf numFmtId="166" fontId="8" fillId="14" borderId="12" xfId="0" applyNumberFormat="1" applyFont="1" applyFill="1" applyBorder="1" applyAlignment="1" applyProtection="1">
      <alignment vertical="center"/>
      <protection locked="0"/>
    </xf>
    <xf numFmtId="166" fontId="8" fillId="14" borderId="1" xfId="0" applyNumberFormat="1" applyFont="1" applyFill="1" applyBorder="1" applyAlignment="1" applyProtection="1">
      <alignment vertical="center"/>
      <protection locked="0"/>
    </xf>
    <xf numFmtId="0" fontId="8" fillId="14" borderId="1" xfId="0" applyFont="1" applyFill="1" applyBorder="1" applyAlignment="1" applyProtection="1">
      <alignment vertical="center"/>
      <protection locked="0"/>
    </xf>
    <xf numFmtId="0" fontId="8" fillId="14" borderId="27" xfId="0" applyFont="1" applyFill="1" applyBorder="1" applyAlignment="1" applyProtection="1">
      <alignment vertical="center"/>
      <protection locked="0"/>
    </xf>
    <xf numFmtId="0" fontId="8" fillId="0" borderId="21" xfId="0" applyFont="1" applyBorder="1" applyAlignment="1" applyProtection="1">
      <alignment horizontal="left" vertical="center"/>
    </xf>
    <xf numFmtId="0" fontId="8" fillId="0" borderId="22" xfId="0" applyFont="1" applyFill="1" applyBorder="1" applyAlignment="1" applyProtection="1">
      <alignment vertical="center"/>
    </xf>
    <xf numFmtId="0" fontId="28" fillId="0" borderId="22" xfId="0" applyFont="1" applyFill="1" applyBorder="1" applyAlignment="1" applyProtection="1">
      <alignment horizontal="left" vertical="center" wrapText="1"/>
    </xf>
    <xf numFmtId="0" fontId="8" fillId="0" borderId="0" xfId="0" applyFont="1" applyFill="1" applyAlignment="1" applyProtection="1">
      <alignment vertical="center"/>
    </xf>
    <xf numFmtId="0" fontId="11" fillId="15" borderId="1" xfId="0" applyFont="1" applyFill="1" applyBorder="1" applyAlignment="1" applyProtection="1">
      <alignment horizontal="center" vertical="center"/>
    </xf>
    <xf numFmtId="0" fontId="10" fillId="0" borderId="0" xfId="0" applyFont="1" applyBorder="1" applyAlignment="1" applyProtection="1">
      <alignment vertical="center"/>
    </xf>
    <xf numFmtId="0" fontId="28" fillId="0" borderId="0" xfId="0" applyFont="1" applyBorder="1" applyAlignment="1" applyProtection="1">
      <alignment horizontal="left" vertical="center" wrapText="1"/>
    </xf>
    <xf numFmtId="0" fontId="8" fillId="0" borderId="16" xfId="0" applyFont="1" applyBorder="1" applyAlignment="1" applyProtection="1">
      <alignment vertical="center" wrapText="1"/>
    </xf>
    <xf numFmtId="0" fontId="8" fillId="0" borderId="0" xfId="0" applyFont="1" applyBorder="1" applyAlignment="1" applyProtection="1">
      <alignment vertical="center" wrapText="1"/>
    </xf>
    <xf numFmtId="0" fontId="8" fillId="0" borderId="0" xfId="0" applyFont="1" applyBorder="1" applyAlignment="1" applyProtection="1">
      <alignment horizontal="left" vertical="center" wrapText="1"/>
    </xf>
    <xf numFmtId="0" fontId="28" fillId="0" borderId="16" xfId="0" applyFont="1" applyBorder="1" applyAlignment="1" applyProtection="1">
      <alignment vertical="center" wrapText="1"/>
    </xf>
    <xf numFmtId="0" fontId="28" fillId="0" borderId="0" xfId="0" applyFont="1" applyBorder="1" applyAlignment="1" applyProtection="1">
      <alignment vertical="center" wrapText="1"/>
    </xf>
    <xf numFmtId="0" fontId="8" fillId="5" borderId="0" xfId="0" applyFont="1" applyFill="1" applyAlignment="1" applyProtection="1">
      <alignment vertical="center" wrapText="1"/>
    </xf>
    <xf numFmtId="0" fontId="8" fillId="0" borderId="50" xfId="0" applyFont="1" applyBorder="1" applyAlignment="1" applyProtection="1">
      <alignment vertical="center"/>
    </xf>
    <xf numFmtId="0" fontId="8" fillId="0" borderId="49"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Fill="1" applyBorder="1" applyAlignment="1" applyProtection="1">
      <alignment horizontal="center" vertical="center"/>
    </xf>
    <xf numFmtId="0" fontId="11" fillId="15" borderId="12" xfId="0" applyFont="1" applyFill="1" applyBorder="1" applyAlignment="1" applyProtection="1">
      <alignment horizontal="center" vertical="center"/>
    </xf>
    <xf numFmtId="0" fontId="28" fillId="0" borderId="16" xfId="0" applyFont="1" applyBorder="1" applyAlignment="1" applyProtection="1">
      <alignment vertical="center"/>
    </xf>
    <xf numFmtId="0" fontId="28" fillId="0" borderId="0" xfId="0" applyFont="1" applyBorder="1" applyAlignment="1" applyProtection="1">
      <alignment vertical="center"/>
    </xf>
    <xf numFmtId="164" fontId="8" fillId="14" borderId="1" xfId="0" applyNumberFormat="1" applyFont="1" applyFill="1" applyBorder="1" applyAlignment="1" applyProtection="1">
      <alignment horizontal="center" vertical="center"/>
      <protection locked="0"/>
    </xf>
    <xf numFmtId="0" fontId="8" fillId="0" borderId="54" xfId="0" applyFont="1" applyBorder="1" applyAlignment="1" applyProtection="1">
      <alignment vertical="center"/>
    </xf>
    <xf numFmtId="0" fontId="8" fillId="0" borderId="55" xfId="0" applyFont="1" applyBorder="1" applyAlignment="1" applyProtection="1">
      <alignment vertical="center"/>
    </xf>
    <xf numFmtId="164" fontId="11" fillId="15" borderId="1" xfId="0" applyNumberFormat="1" applyFont="1" applyFill="1" applyBorder="1" applyAlignment="1" applyProtection="1">
      <alignment horizontal="center" vertical="center"/>
    </xf>
    <xf numFmtId="164" fontId="8" fillId="0" borderId="0" xfId="0" applyNumberFormat="1" applyFont="1" applyBorder="1" applyAlignment="1" applyProtection="1">
      <alignment horizontal="center" vertical="center"/>
    </xf>
    <xf numFmtId="0" fontId="8" fillId="0" borderId="50" xfId="0" applyFont="1" applyFill="1" applyBorder="1" applyAlignment="1" applyProtection="1">
      <alignment vertical="center"/>
    </xf>
    <xf numFmtId="164" fontId="38" fillId="15" borderId="1" xfId="0" applyNumberFormat="1" applyFont="1" applyFill="1" applyBorder="1" applyAlignment="1" applyProtection="1">
      <alignment horizontal="center" vertical="center"/>
    </xf>
    <xf numFmtId="0" fontId="8" fillId="0" borderId="49" xfId="0" applyFont="1" applyFill="1" applyBorder="1" applyAlignment="1" applyProtection="1">
      <alignment vertical="center"/>
    </xf>
    <xf numFmtId="164" fontId="10" fillId="0" borderId="0" xfId="0" applyNumberFormat="1" applyFont="1" applyFill="1" applyBorder="1" applyAlignment="1" applyProtection="1">
      <alignment horizontal="center" vertical="center"/>
    </xf>
    <xf numFmtId="0" fontId="28" fillId="0" borderId="20" xfId="0" applyFont="1" applyBorder="1" applyAlignment="1" applyProtection="1">
      <alignment vertical="center" wrapText="1"/>
    </xf>
    <xf numFmtId="0" fontId="8" fillId="0" borderId="17" xfId="0" applyFont="1" applyFill="1" applyBorder="1" applyAlignment="1" applyProtection="1">
      <alignment horizontal="left" vertical="center"/>
    </xf>
    <xf numFmtId="0" fontId="8" fillId="0" borderId="47" xfId="6" applyFont="1" applyFill="1" applyBorder="1" applyAlignment="1" applyProtection="1">
      <alignment vertical="center"/>
    </xf>
    <xf numFmtId="0" fontId="8" fillId="0" borderId="18" xfId="0" applyFont="1" applyFill="1" applyBorder="1" applyAlignment="1" applyProtection="1">
      <alignment vertical="center"/>
    </xf>
    <xf numFmtId="0" fontId="8" fillId="0" borderId="20" xfId="0" applyFont="1" applyFill="1" applyBorder="1" applyAlignment="1" applyProtection="1">
      <alignment horizontal="center" vertical="center"/>
    </xf>
    <xf numFmtId="0" fontId="8" fillId="0" borderId="0" xfId="0" applyFont="1" applyAlignment="1" applyProtection="1">
      <alignment horizontal="center" vertical="center"/>
    </xf>
    <xf numFmtId="0" fontId="8" fillId="0" borderId="42" xfId="0" applyFont="1" applyBorder="1" applyAlignment="1" applyProtection="1">
      <alignment vertical="center"/>
    </xf>
    <xf numFmtId="0" fontId="8" fillId="0" borderId="43" xfId="0" applyFont="1" applyBorder="1" applyAlignment="1" applyProtection="1">
      <alignment vertical="center"/>
    </xf>
    <xf numFmtId="0" fontId="8" fillId="0" borderId="88"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164" fontId="11" fillId="15" borderId="12" xfId="0" applyNumberFormat="1" applyFont="1" applyFill="1" applyBorder="1" applyAlignment="1" applyProtection="1">
      <alignment horizontal="center" vertical="center"/>
    </xf>
    <xf numFmtId="164" fontId="38" fillId="15" borderId="12" xfId="0" applyNumberFormat="1" applyFont="1" applyFill="1" applyBorder="1" applyAlignment="1" applyProtection="1">
      <alignment horizontal="center" vertical="center"/>
    </xf>
    <xf numFmtId="0" fontId="8" fillId="0" borderId="46"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21" xfId="0" applyFont="1" applyFill="1" applyBorder="1" applyAlignment="1" applyProtection="1">
      <alignment horizontal="left" vertical="center"/>
    </xf>
    <xf numFmtId="0" fontId="42" fillId="0" borderId="17" xfId="0" applyFont="1" applyFill="1" applyBorder="1" applyAlignment="1" applyProtection="1">
      <alignment horizontal="left" vertical="center"/>
    </xf>
    <xf numFmtId="0" fontId="28" fillId="0" borderId="18" xfId="0" applyFont="1" applyFill="1" applyBorder="1" applyAlignment="1" applyProtection="1">
      <alignment horizontal="left" vertical="center" wrapText="1"/>
    </xf>
    <xf numFmtId="0" fontId="28" fillId="0" borderId="20" xfId="0" applyFont="1" applyBorder="1" applyAlignment="1" applyProtection="1">
      <alignment horizontal="left" vertical="center" wrapText="1"/>
    </xf>
    <xf numFmtId="0" fontId="10" fillId="0" borderId="61" xfId="0" applyFont="1" applyBorder="1" applyAlignment="1" applyProtection="1">
      <alignment horizontal="center" vertical="center"/>
    </xf>
    <xf numFmtId="0" fontId="11" fillId="15" borderId="27" xfId="0" applyFont="1" applyFill="1" applyBorder="1" applyAlignment="1" applyProtection="1">
      <alignment horizontal="center" vertical="center"/>
    </xf>
    <xf numFmtId="2" fontId="11" fillId="15" borderId="27" xfId="0" applyNumberFormat="1" applyFont="1" applyFill="1" applyBorder="1" applyAlignment="1" applyProtection="1">
      <alignment horizontal="center" vertical="center"/>
    </xf>
    <xf numFmtId="164" fontId="11" fillId="15" borderId="27" xfId="0" applyNumberFormat="1" applyFont="1" applyFill="1" applyBorder="1" applyAlignment="1" applyProtection="1">
      <alignment horizontal="center" vertical="center"/>
    </xf>
    <xf numFmtId="164" fontId="38" fillId="15" borderId="27" xfId="0" applyNumberFormat="1" applyFont="1" applyFill="1" applyBorder="1" applyAlignment="1" applyProtection="1">
      <alignment horizontal="center" vertical="center"/>
    </xf>
    <xf numFmtId="0" fontId="8" fillId="0" borderId="100" xfId="0" applyFont="1" applyFill="1" applyBorder="1" applyAlignment="1" applyProtection="1">
      <alignment vertical="center"/>
    </xf>
    <xf numFmtId="0" fontId="8" fillId="0" borderId="101" xfId="0" applyFont="1" applyFill="1" applyBorder="1" applyAlignment="1" applyProtection="1">
      <alignment horizontal="center" vertical="center"/>
    </xf>
    <xf numFmtId="164" fontId="38" fillId="15" borderId="86" xfId="0" applyNumberFormat="1"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164" fontId="38" fillId="15" borderId="34" xfId="0" applyNumberFormat="1" applyFont="1" applyFill="1" applyBorder="1" applyAlignment="1" applyProtection="1">
      <alignment horizontal="center" vertical="center"/>
    </xf>
    <xf numFmtId="0" fontId="8" fillId="0" borderId="102" xfId="0" applyFont="1" applyFill="1" applyBorder="1" applyAlignment="1" applyProtection="1">
      <alignment vertical="center"/>
    </xf>
    <xf numFmtId="164" fontId="10" fillId="0" borderId="22" xfId="0" applyNumberFormat="1" applyFont="1" applyFill="1" applyBorder="1" applyAlignment="1" applyProtection="1">
      <alignment horizontal="center" vertical="center"/>
    </xf>
    <xf numFmtId="164" fontId="38" fillId="15" borderId="26" xfId="0" applyNumberFormat="1" applyFont="1" applyFill="1" applyBorder="1" applyAlignment="1" applyProtection="1">
      <alignment horizontal="center" vertical="center"/>
    </xf>
    <xf numFmtId="0" fontId="11" fillId="15" borderId="34" xfId="0" applyFont="1" applyFill="1" applyBorder="1" applyAlignment="1" applyProtection="1">
      <alignment horizontal="center" vertical="center"/>
    </xf>
    <xf numFmtId="0" fontId="11" fillId="15" borderId="86" xfId="0" applyFont="1" applyFill="1" applyBorder="1" applyAlignment="1" applyProtection="1">
      <alignment horizontal="center" vertical="center"/>
    </xf>
    <xf numFmtId="0" fontId="11" fillId="15" borderId="26" xfId="0" applyFont="1" applyFill="1" applyBorder="1" applyAlignment="1" applyProtection="1">
      <alignment horizontal="center" vertical="center"/>
    </xf>
    <xf numFmtId="0" fontId="8" fillId="0" borderId="46" xfId="0" applyFont="1" applyBorder="1" applyAlignment="1" applyProtection="1">
      <alignment vertical="center"/>
    </xf>
    <xf numFmtId="0" fontId="8" fillId="0" borderId="101" xfId="0" applyFont="1" applyBorder="1" applyAlignment="1" applyProtection="1">
      <alignment vertical="center"/>
    </xf>
    <xf numFmtId="0" fontId="10" fillId="0" borderId="0" xfId="0" applyFont="1" applyBorder="1" applyAlignment="1" applyProtection="1">
      <alignment vertical="center" wrapText="1"/>
    </xf>
    <xf numFmtId="0" fontId="10" fillId="0" borderId="27" xfId="0" applyFont="1" applyBorder="1" applyAlignment="1" applyProtection="1">
      <alignment horizontal="center" vertical="center"/>
    </xf>
    <xf numFmtId="0" fontId="43" fillId="0" borderId="0" xfId="0" applyFont="1" applyBorder="1" applyAlignment="1" applyProtection="1">
      <alignment horizontal="left" vertical="center" wrapText="1"/>
    </xf>
    <xf numFmtId="0" fontId="8" fillId="0" borderId="93" xfId="0" applyFont="1" applyBorder="1" applyAlignment="1" applyProtection="1">
      <alignment vertical="center"/>
    </xf>
    <xf numFmtId="0" fontId="10" fillId="0" borderId="10" xfId="0" applyFont="1" applyBorder="1" applyAlignment="1" applyProtection="1">
      <alignment horizontal="center" vertical="center" wrapText="1"/>
    </xf>
    <xf numFmtId="0" fontId="8" fillId="14" borderId="12" xfId="0" applyFont="1" applyFill="1" applyBorder="1" applyAlignment="1" applyProtection="1">
      <alignment horizontal="left" vertical="center" wrapText="1"/>
      <protection locked="0"/>
    </xf>
    <xf numFmtId="0" fontId="8" fillId="0" borderId="46" xfId="0" applyFont="1" applyBorder="1" applyAlignment="1" applyProtection="1">
      <alignment horizontal="left" vertical="center" wrapText="1"/>
    </xf>
    <xf numFmtId="0" fontId="8" fillId="0" borderId="47" xfId="0" applyFont="1" applyBorder="1" applyAlignment="1" applyProtection="1">
      <alignment horizontal="left" vertical="center" wrapText="1"/>
    </xf>
    <xf numFmtId="14" fontId="8" fillId="14" borderId="12" xfId="0" applyNumberFormat="1" applyFont="1" applyFill="1" applyBorder="1" applyAlignment="1" applyProtection="1">
      <alignment horizontal="center"/>
      <protection locked="0"/>
    </xf>
    <xf numFmtId="0" fontId="10" fillId="0" borderId="0" xfId="0" applyFont="1" applyBorder="1" applyAlignment="1" applyProtection="1">
      <alignment horizontal="center" wrapText="1"/>
    </xf>
    <xf numFmtId="0" fontId="8" fillId="0" borderId="17" xfId="0" applyFont="1" applyBorder="1" applyAlignment="1" applyProtection="1">
      <alignment wrapText="1"/>
    </xf>
    <xf numFmtId="0" fontId="10" fillId="0" borderId="18" xfId="0" applyFont="1" applyBorder="1" applyAlignment="1" applyProtection="1">
      <alignment horizontal="center"/>
    </xf>
    <xf numFmtId="0" fontId="9" fillId="0" borderId="96" xfId="6" applyFont="1" applyBorder="1" applyAlignment="1" applyProtection="1"/>
    <xf numFmtId="0" fontId="9" fillId="0" borderId="67" xfId="6" applyFont="1" applyBorder="1" applyAlignment="1" applyProtection="1"/>
    <xf numFmtId="0" fontId="9" fillId="0" borderId="98" xfId="6" applyFont="1" applyBorder="1" applyAlignment="1" applyProtection="1"/>
    <xf numFmtId="0" fontId="9" fillId="0" borderId="76" xfId="6" applyFont="1" applyBorder="1" applyAlignment="1" applyProtection="1"/>
    <xf numFmtId="0" fontId="9" fillId="0" borderId="96" xfId="6" applyFont="1" applyBorder="1" applyAlignment="1" applyProtection="1">
      <alignment vertical="center"/>
    </xf>
    <xf numFmtId="0" fontId="9" fillId="0" borderId="67" xfId="6" applyFont="1" applyBorder="1" applyAlignment="1" applyProtection="1">
      <alignment vertical="center"/>
    </xf>
    <xf numFmtId="0" fontId="9" fillId="0" borderId="98" xfId="6" applyFont="1" applyBorder="1" applyAlignment="1" applyProtection="1">
      <alignment vertical="center"/>
    </xf>
    <xf numFmtId="0" fontId="9" fillId="0" borderId="76" xfId="6" applyFont="1" applyBorder="1" applyAlignment="1" applyProtection="1">
      <alignment vertical="center"/>
    </xf>
    <xf numFmtId="0" fontId="8" fillId="0" borderId="0" xfId="0" quotePrefix="1" applyFont="1" applyFill="1" applyBorder="1" applyAlignment="1" applyProtection="1">
      <alignment vertical="center"/>
    </xf>
    <xf numFmtId="0" fontId="8" fillId="0" borderId="0" xfId="0" quotePrefix="1" applyFont="1" applyFill="1" applyAlignment="1" applyProtection="1">
      <alignment vertical="center"/>
    </xf>
    <xf numFmtId="0" fontId="10" fillId="0" borderId="1" xfId="0" applyFont="1" applyFill="1" applyBorder="1" applyAlignment="1" applyProtection="1">
      <alignment horizontal="center" vertical="center" wrapText="1"/>
    </xf>
    <xf numFmtId="165" fontId="8" fillId="14" borderId="1" xfId="0" applyNumberFormat="1" applyFont="1" applyFill="1" applyBorder="1" applyAlignment="1" applyProtection="1">
      <alignment horizontal="center" vertical="center"/>
      <protection locked="0"/>
    </xf>
    <xf numFmtId="165" fontId="11" fillId="15" borderId="1" xfId="0" applyNumberFormat="1" applyFont="1" applyFill="1" applyBorder="1" applyAlignment="1" applyProtection="1">
      <alignment horizontal="center" vertical="center"/>
    </xf>
    <xf numFmtId="166" fontId="8" fillId="14" borderId="1" xfId="0" applyNumberFormat="1" applyFont="1" applyFill="1" applyBorder="1" applyAlignment="1" applyProtection="1">
      <alignment horizontal="center" vertical="center"/>
      <protection locked="0"/>
    </xf>
    <xf numFmtId="166" fontId="11" fillId="15" borderId="1" xfId="0" applyNumberFormat="1" applyFont="1" applyFill="1" applyBorder="1" applyAlignment="1" applyProtection="1">
      <alignment horizontal="center" vertical="center"/>
    </xf>
    <xf numFmtId="166" fontId="8" fillId="14" borderId="27" xfId="0" applyNumberFormat="1" applyFont="1" applyFill="1" applyBorder="1" applyAlignment="1" applyProtection="1">
      <alignment horizontal="center" vertical="center"/>
      <protection locked="0"/>
    </xf>
    <xf numFmtId="166" fontId="8" fillId="14" borderId="11" xfId="0" applyNumberFormat="1" applyFont="1" applyFill="1" applyBorder="1" applyAlignment="1" applyProtection="1">
      <alignment horizontal="center" vertical="center"/>
      <protection locked="0"/>
    </xf>
    <xf numFmtId="166" fontId="11" fillId="15" borderId="27" xfId="0" applyNumberFormat="1" applyFont="1" applyFill="1" applyBorder="1" applyAlignment="1" applyProtection="1">
      <alignment horizontal="center" vertical="center"/>
    </xf>
    <xf numFmtId="166" fontId="8" fillId="14" borderId="12" xfId="0" applyNumberFormat="1" applyFont="1" applyFill="1" applyBorder="1" applyAlignment="1" applyProtection="1">
      <alignment horizontal="center" vertical="center"/>
      <protection locked="0"/>
    </xf>
    <xf numFmtId="166" fontId="8" fillId="14" borderId="9" xfId="0" applyNumberFormat="1" applyFont="1" applyFill="1" applyBorder="1" applyAlignment="1" applyProtection="1">
      <alignment horizontal="center" vertical="center"/>
      <protection locked="0"/>
    </xf>
    <xf numFmtId="166" fontId="11" fillId="15" borderId="9" xfId="0" applyNumberFormat="1" applyFont="1" applyFill="1" applyBorder="1" applyAlignment="1" applyProtection="1">
      <alignment horizontal="center" vertical="center"/>
    </xf>
    <xf numFmtId="166" fontId="8" fillId="14" borderId="2" xfId="0" applyNumberFormat="1" applyFont="1" applyFill="1" applyBorder="1" applyAlignment="1" applyProtection="1">
      <alignment horizontal="center" vertical="center"/>
      <protection locked="0"/>
    </xf>
    <xf numFmtId="166" fontId="8" fillId="14" borderId="60" xfId="0" applyNumberFormat="1" applyFont="1" applyFill="1" applyBorder="1" applyAlignment="1" applyProtection="1">
      <alignment horizontal="center" vertical="center"/>
      <protection locked="0"/>
    </xf>
    <xf numFmtId="2" fontId="11" fillId="15" borderId="28" xfId="0" applyNumberFormat="1" applyFont="1" applyFill="1" applyBorder="1" applyAlignment="1" applyProtection="1">
      <alignment horizontal="center" vertical="center"/>
    </xf>
    <xf numFmtId="0" fontId="8" fillId="0" borderId="23" xfId="0" applyFont="1" applyBorder="1" applyAlignment="1" applyProtection="1">
      <alignment horizontal="center" vertical="center"/>
    </xf>
    <xf numFmtId="0" fontId="11" fillId="15" borderId="28" xfId="0" applyFont="1" applyFill="1" applyBorder="1" applyAlignment="1" applyProtection="1">
      <alignment horizontal="center" vertical="center"/>
    </xf>
    <xf numFmtId="0" fontId="11" fillId="15" borderId="23" xfId="0" applyFont="1" applyFill="1" applyBorder="1" applyAlignment="1" applyProtection="1">
      <alignment horizontal="center" vertical="center"/>
    </xf>
    <xf numFmtId="166" fontId="8" fillId="0" borderId="0" xfId="0" applyNumberFormat="1" applyFont="1" applyBorder="1" applyAlignment="1" applyProtection="1">
      <alignment vertical="center"/>
    </xf>
    <xf numFmtId="166" fontId="8" fillId="0" borderId="22" xfId="0" applyNumberFormat="1" applyFont="1" applyFill="1" applyBorder="1" applyAlignment="1" applyProtection="1">
      <alignment vertical="center" wrapText="1"/>
    </xf>
    <xf numFmtId="0" fontId="16" fillId="0" borderId="0" xfId="0" applyFont="1" applyBorder="1" applyAlignment="1" applyProtection="1">
      <alignment vertical="center"/>
    </xf>
    <xf numFmtId="0" fontId="8" fillId="0" borderId="0" xfId="0" applyFont="1" applyFill="1" applyBorder="1" applyAlignment="1" applyProtection="1">
      <alignment vertical="center" wrapText="1"/>
    </xf>
    <xf numFmtId="0" fontId="8" fillId="14" borderId="1" xfId="4" applyFont="1" applyFill="1" applyBorder="1" applyAlignment="1" applyProtection="1">
      <alignment horizontal="center" vertical="center"/>
      <protection locked="0"/>
    </xf>
    <xf numFmtId="0" fontId="17" fillId="0" borderId="16" xfId="0" applyFont="1" applyBorder="1" applyAlignment="1" applyProtection="1">
      <alignment vertical="center"/>
    </xf>
    <xf numFmtId="164" fontId="17" fillId="14" borderId="1" xfId="0" applyNumberFormat="1" applyFont="1" applyFill="1" applyBorder="1" applyAlignment="1" applyProtection="1">
      <alignment horizontal="center" vertical="center"/>
      <protection locked="0"/>
    </xf>
    <xf numFmtId="2" fontId="11" fillId="14" borderId="1" xfId="0" applyNumberFormat="1" applyFont="1" applyFill="1" applyBorder="1" applyAlignment="1" applyProtection="1">
      <alignment horizontal="center" vertical="center"/>
      <protection locked="0"/>
    </xf>
    <xf numFmtId="166" fontId="11" fillId="14" borderId="1" xfId="0" applyNumberFormat="1" applyFont="1" applyFill="1" applyBorder="1" applyAlignment="1" applyProtection="1">
      <alignment horizontal="center" vertical="center"/>
      <protection locked="0"/>
    </xf>
    <xf numFmtId="2" fontId="10" fillId="0" borderId="0" xfId="0" applyNumberFormat="1" applyFont="1" applyBorder="1" applyAlignment="1" applyProtection="1">
      <alignment vertical="center"/>
    </xf>
    <xf numFmtId="0" fontId="11" fillId="15" borderId="24"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0" fontId="10" fillId="0" borderId="31" xfId="0" applyFont="1" applyBorder="1" applyAlignment="1" applyProtection="1">
      <alignment horizontal="center" vertical="center" wrapText="1"/>
    </xf>
    <xf numFmtId="0" fontId="10" fillId="0" borderId="27" xfId="0" applyFont="1" applyFill="1" applyBorder="1" applyAlignment="1" applyProtection="1">
      <alignment horizontal="center" vertical="center" wrapText="1"/>
    </xf>
    <xf numFmtId="165" fontId="11" fillId="15" borderId="27" xfId="0" applyNumberFormat="1"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9" fillId="0" borderId="95" xfId="6" applyFont="1" applyBorder="1" applyAlignment="1" applyProtection="1">
      <alignment vertical="center"/>
    </xf>
    <xf numFmtId="0" fontId="17" fillId="0" borderId="83" xfId="0" applyFont="1" applyBorder="1" applyAlignment="1" applyProtection="1">
      <alignment vertical="center"/>
    </xf>
    <xf numFmtId="0" fontId="10" fillId="0" borderId="32" xfId="0" applyFont="1" applyBorder="1" applyAlignment="1" applyProtection="1">
      <alignment horizontal="center" vertical="center" wrapText="1"/>
    </xf>
    <xf numFmtId="166" fontId="11" fillId="15" borderId="60" xfId="0" applyNumberFormat="1" applyFont="1" applyFill="1" applyBorder="1" applyAlignment="1" applyProtection="1">
      <alignment horizontal="center" vertical="center"/>
    </xf>
    <xf numFmtId="0" fontId="10" fillId="0" borderId="11" xfId="0" applyFont="1" applyBorder="1" applyAlignment="1" applyProtection="1">
      <alignment horizontal="center" vertical="center" wrapText="1"/>
    </xf>
    <xf numFmtId="0" fontId="17" fillId="0" borderId="113" xfId="0" applyFont="1" applyBorder="1" applyAlignment="1" applyProtection="1">
      <alignment vertical="center"/>
    </xf>
    <xf numFmtId="0" fontId="10" fillId="0" borderId="24" xfId="0" applyFont="1" applyFill="1" applyBorder="1" applyAlignment="1" applyProtection="1">
      <alignment horizontal="center" vertical="center" wrapText="1"/>
    </xf>
    <xf numFmtId="165" fontId="8" fillId="14" borderId="24" xfId="0" applyNumberFormat="1" applyFont="1" applyFill="1" applyBorder="1" applyAlignment="1" applyProtection="1">
      <alignment horizontal="center" vertical="center"/>
      <protection locked="0"/>
    </xf>
    <xf numFmtId="165" fontId="8" fillId="14" borderId="25" xfId="0" applyNumberFormat="1" applyFont="1" applyFill="1" applyBorder="1" applyAlignment="1" applyProtection="1">
      <alignment horizontal="center" vertical="center"/>
      <protection locked="0"/>
    </xf>
    <xf numFmtId="165" fontId="8" fillId="14" borderId="34" xfId="0" applyNumberFormat="1" applyFont="1" applyFill="1" applyBorder="1" applyAlignment="1" applyProtection="1">
      <alignment horizontal="center" vertical="center"/>
      <protection locked="0"/>
    </xf>
    <xf numFmtId="165" fontId="11" fillId="15" borderId="26" xfId="0" applyNumberFormat="1" applyFont="1" applyFill="1" applyBorder="1" applyAlignment="1" applyProtection="1">
      <alignment horizontal="center" vertical="center"/>
    </xf>
    <xf numFmtId="166" fontId="8" fillId="0" borderId="0" xfId="0" applyNumberFormat="1" applyFont="1" applyFill="1" applyBorder="1" applyAlignment="1" applyProtection="1">
      <alignment vertical="center" wrapText="1"/>
    </xf>
    <xf numFmtId="0" fontId="8" fillId="0" borderId="63" xfId="0" applyFont="1" applyBorder="1" applyAlignment="1" applyProtection="1">
      <alignment vertical="center"/>
    </xf>
    <xf numFmtId="0" fontId="8" fillId="0" borderId="65" xfId="0" applyFont="1" applyBorder="1" applyAlignment="1" applyProtection="1">
      <alignment vertical="center"/>
    </xf>
    <xf numFmtId="0" fontId="8" fillId="0" borderId="41" xfId="0" applyFont="1" applyBorder="1" applyAlignment="1" applyProtection="1">
      <alignment vertical="center"/>
    </xf>
    <xf numFmtId="166" fontId="8" fillId="14" borderId="14" xfId="0" applyNumberFormat="1" applyFont="1" applyFill="1" applyBorder="1" applyAlignment="1" applyProtection="1">
      <alignment horizontal="center" vertical="center"/>
      <protection locked="0"/>
    </xf>
    <xf numFmtId="166" fontId="11" fillId="15" borderId="12" xfId="0" applyNumberFormat="1" applyFont="1" applyFill="1" applyBorder="1" applyAlignment="1" applyProtection="1">
      <alignment horizontal="center" vertical="center"/>
    </xf>
    <xf numFmtId="165" fontId="11" fillId="15" borderId="12" xfId="0" applyNumberFormat="1" applyFont="1" applyFill="1" applyBorder="1" applyAlignment="1" applyProtection="1">
      <alignment horizontal="center" vertical="center"/>
    </xf>
    <xf numFmtId="0" fontId="8" fillId="0" borderId="48" xfId="0" applyFont="1" applyFill="1" applyBorder="1" applyAlignment="1" applyProtection="1">
      <alignment vertical="center"/>
    </xf>
    <xf numFmtId="0" fontId="8" fillId="0" borderId="108" xfId="0" applyFont="1" applyBorder="1" applyAlignment="1" applyProtection="1">
      <alignment vertical="center"/>
    </xf>
    <xf numFmtId="0" fontId="8" fillId="0" borderId="108" xfId="0" applyFont="1" applyBorder="1" applyAlignment="1" applyProtection="1">
      <alignment vertical="center" wrapText="1"/>
    </xf>
    <xf numFmtId="166" fontId="10" fillId="0" borderId="10" xfId="0" applyNumberFormat="1" applyFont="1" applyFill="1" applyBorder="1" applyAlignment="1" applyProtection="1">
      <alignment horizontal="center" vertical="center"/>
    </xf>
    <xf numFmtId="164" fontId="10" fillId="0" borderId="10" xfId="0" applyNumberFormat="1" applyFont="1" applyBorder="1" applyAlignment="1" applyProtection="1">
      <alignment horizontal="center" vertical="center"/>
    </xf>
    <xf numFmtId="0" fontId="40" fillId="6" borderId="17" xfId="7" applyFont="1" applyBorder="1" applyAlignment="1" applyProtection="1">
      <alignment vertical="center"/>
    </xf>
    <xf numFmtId="164" fontId="8" fillId="0" borderId="115" xfId="0" applyNumberFormat="1" applyFont="1" applyBorder="1" applyAlignment="1" applyProtection="1">
      <alignment vertical="center"/>
    </xf>
    <xf numFmtId="2" fontId="10" fillId="0" borderId="0" xfId="0" applyNumberFormat="1" applyFont="1" applyFill="1" applyBorder="1" applyAlignment="1" applyProtection="1">
      <alignment vertical="center"/>
    </xf>
    <xf numFmtId="0" fontId="8" fillId="14" borderId="90" xfId="0" applyFont="1" applyFill="1" applyBorder="1" applyAlignment="1" applyProtection="1">
      <alignment vertical="center"/>
      <protection locked="0"/>
    </xf>
    <xf numFmtId="0" fontId="8" fillId="0" borderId="48" xfId="0" applyFont="1" applyBorder="1" applyAlignment="1" applyProtection="1">
      <alignment horizontal="left" vertical="center"/>
    </xf>
    <xf numFmtId="0" fontId="8" fillId="0" borderId="108" xfId="0" applyFont="1" applyBorder="1" applyAlignment="1" applyProtection="1">
      <alignment horizontal="left" vertical="center"/>
    </xf>
    <xf numFmtId="0" fontId="17" fillId="0" borderId="63" xfId="0" applyFont="1" applyBorder="1" applyAlignment="1" applyProtection="1">
      <alignment vertical="center"/>
    </xf>
    <xf numFmtId="2" fontId="38" fillId="15" borderId="34" xfId="0" applyNumberFormat="1" applyFont="1" applyFill="1" applyBorder="1" applyAlignment="1" applyProtection="1">
      <alignment horizontal="center" vertical="center"/>
    </xf>
    <xf numFmtId="0" fontId="11" fillId="15" borderId="112" xfId="0" applyFont="1" applyFill="1" applyBorder="1" applyAlignment="1" applyProtection="1">
      <alignment horizontal="center" vertical="center"/>
    </xf>
    <xf numFmtId="0" fontId="8" fillId="0" borderId="118" xfId="0" applyFont="1" applyFill="1" applyBorder="1" applyAlignment="1" applyProtection="1">
      <alignment vertical="center"/>
    </xf>
    <xf numFmtId="0" fontId="8" fillId="0" borderId="76" xfId="0" applyFont="1" applyFill="1" applyBorder="1" applyAlignment="1" applyProtection="1">
      <alignment vertical="center"/>
    </xf>
    <xf numFmtId="166" fontId="8" fillId="0" borderId="0" xfId="0" applyNumberFormat="1" applyFont="1" applyFill="1" applyBorder="1" applyAlignment="1" applyProtection="1">
      <alignment horizontal="left" vertical="center" wrapText="1"/>
    </xf>
    <xf numFmtId="0" fontId="10" fillId="0" borderId="109" xfId="0" applyFont="1" applyBorder="1" applyAlignment="1" applyProtection="1">
      <alignment vertical="center"/>
    </xf>
    <xf numFmtId="165" fontId="11" fillId="15" borderId="9" xfId="0" applyNumberFormat="1" applyFont="1" applyFill="1" applyBorder="1" applyAlignment="1" applyProtection="1">
      <alignment horizontal="center" vertical="center"/>
    </xf>
    <xf numFmtId="165" fontId="11" fillId="15" borderId="15" xfId="0" applyNumberFormat="1" applyFont="1" applyFill="1" applyBorder="1" applyAlignment="1" applyProtection="1">
      <alignment horizontal="center" vertical="center"/>
    </xf>
    <xf numFmtId="0" fontId="8" fillId="0" borderId="95" xfId="0" applyFont="1" applyBorder="1" applyProtection="1"/>
    <xf numFmtId="0" fontId="8" fillId="0" borderId="97" xfId="0" applyFont="1" applyBorder="1" applyProtection="1"/>
    <xf numFmtId="0" fontId="9" fillId="0" borderId="95" xfId="6" applyFont="1" applyBorder="1" applyAlignment="1" applyProtection="1"/>
    <xf numFmtId="0" fontId="8" fillId="0" borderId="16" xfId="0" applyFont="1" applyFill="1" applyBorder="1" applyAlignment="1" applyProtection="1">
      <alignment vertical="center" wrapText="1"/>
    </xf>
    <xf numFmtId="165" fontId="8" fillId="14" borderId="74" xfId="0" applyNumberFormat="1" applyFont="1" applyFill="1" applyBorder="1" applyAlignment="1" applyProtection="1">
      <alignment horizontal="center" vertical="center"/>
      <protection locked="0"/>
    </xf>
    <xf numFmtId="165" fontId="8" fillId="14" borderId="62" xfId="0" applyNumberFormat="1" applyFont="1" applyFill="1" applyBorder="1" applyAlignment="1" applyProtection="1">
      <alignment horizontal="center" vertical="center"/>
      <protection locked="0"/>
    </xf>
    <xf numFmtId="164" fontId="8" fillId="14" borderId="12" xfId="0" applyNumberFormat="1" applyFont="1" applyFill="1" applyBorder="1" applyAlignment="1" applyProtection="1">
      <alignment horizontal="center" vertical="center"/>
      <protection locked="0"/>
    </xf>
    <xf numFmtId="0" fontId="8" fillId="0" borderId="110" xfId="0" applyFont="1" applyBorder="1" applyAlignment="1" applyProtection="1">
      <alignment vertical="center" wrapText="1"/>
    </xf>
    <xf numFmtId="166" fontId="8" fillId="14" borderId="7" xfId="0" applyNumberFormat="1" applyFont="1" applyFill="1" applyBorder="1" applyAlignment="1" applyProtection="1">
      <alignment horizontal="center" vertical="center"/>
      <protection locked="0"/>
    </xf>
    <xf numFmtId="0" fontId="8" fillId="14" borderId="14" xfId="0" applyFont="1" applyFill="1" applyBorder="1" applyAlignment="1" applyProtection="1">
      <alignment horizontal="center" vertical="center"/>
      <protection locked="0"/>
    </xf>
    <xf numFmtId="2" fontId="38" fillId="15" borderId="85" xfId="0" applyNumberFormat="1" applyFont="1" applyFill="1" applyBorder="1" applyAlignment="1" applyProtection="1">
      <alignment horizontal="center" vertical="center"/>
    </xf>
    <xf numFmtId="0" fontId="10" fillId="0" borderId="119" xfId="0" applyFont="1" applyBorder="1" applyAlignment="1" applyProtection="1">
      <alignment vertical="center" wrapText="1"/>
    </xf>
    <xf numFmtId="2" fontId="38" fillId="15" borderId="5" xfId="0" applyNumberFormat="1" applyFont="1" applyFill="1" applyBorder="1" applyAlignment="1" applyProtection="1">
      <alignment horizontal="center" vertical="center"/>
    </xf>
    <xf numFmtId="0" fontId="11" fillId="14" borderId="9" xfId="4" applyFont="1" applyFill="1" applyBorder="1" applyAlignment="1" applyProtection="1">
      <alignment horizontal="center" vertical="center"/>
      <protection locked="0"/>
    </xf>
    <xf numFmtId="2" fontId="38" fillId="15" borderId="9" xfId="0" applyNumberFormat="1" applyFont="1" applyFill="1" applyBorder="1" applyAlignment="1" applyProtection="1">
      <alignment horizontal="center" vertical="center"/>
    </xf>
    <xf numFmtId="0" fontId="8" fillId="0" borderId="96" xfId="0" applyFont="1" applyBorder="1" applyAlignment="1" applyProtection="1">
      <alignment vertical="center"/>
    </xf>
    <xf numFmtId="166" fontId="17" fillId="14" borderId="11" xfId="0" applyNumberFormat="1" applyFont="1" applyFill="1" applyBorder="1" applyAlignment="1" applyProtection="1">
      <alignment horizontal="center" vertical="center"/>
      <protection locked="0"/>
    </xf>
    <xf numFmtId="0" fontId="17" fillId="14" borderId="11" xfId="0" applyFont="1" applyFill="1" applyBorder="1" applyAlignment="1" applyProtection="1">
      <alignment horizontal="center" vertical="center"/>
      <protection locked="0"/>
    </xf>
    <xf numFmtId="0" fontId="24" fillId="0" borderId="20" xfId="7" applyFont="1" applyFill="1" applyBorder="1" applyAlignment="1" applyProtection="1">
      <alignment horizontal="center" vertical="center"/>
    </xf>
    <xf numFmtId="0" fontId="10" fillId="0" borderId="118" xfId="0" applyFont="1" applyBorder="1" applyAlignment="1" applyProtection="1">
      <alignment vertical="center" wrapText="1"/>
    </xf>
    <xf numFmtId="166" fontId="38" fillId="15" borderId="86" xfId="0" applyNumberFormat="1" applyFont="1" applyFill="1" applyBorder="1" applyAlignment="1" applyProtection="1">
      <alignment horizontal="center" vertical="center"/>
    </xf>
    <xf numFmtId="2" fontId="8" fillId="14" borderId="8" xfId="0" applyNumberFormat="1" applyFont="1" applyFill="1" applyBorder="1" applyAlignment="1" applyProtection="1">
      <alignment horizontal="center" vertical="center"/>
      <protection locked="0"/>
    </xf>
    <xf numFmtId="0" fontId="17" fillId="0" borderId="122" xfId="0" applyFont="1" applyFill="1" applyBorder="1" applyAlignment="1" applyProtection="1">
      <alignment vertical="center"/>
    </xf>
    <xf numFmtId="0" fontId="8" fillId="0" borderId="99" xfId="0" applyFont="1" applyFill="1" applyBorder="1" applyAlignment="1" applyProtection="1">
      <alignment vertical="center"/>
    </xf>
    <xf numFmtId="0" fontId="8" fillId="0" borderId="75" xfId="0" applyFont="1" applyFill="1" applyBorder="1" applyAlignment="1" applyProtection="1">
      <alignment vertical="center"/>
    </xf>
    <xf numFmtId="0" fontId="8" fillId="0" borderId="21" xfId="0" applyFont="1" applyBorder="1" applyAlignment="1" applyProtection="1">
      <alignment horizontal="left" vertical="top" wrapText="1"/>
    </xf>
    <xf numFmtId="0" fontId="8" fillId="0" borderId="22" xfId="0" applyFont="1" applyBorder="1" applyAlignment="1" applyProtection="1">
      <alignment horizontal="left" vertical="top" wrapText="1"/>
    </xf>
    <xf numFmtId="0" fontId="8" fillId="0" borderId="23" xfId="0" applyFont="1" applyBorder="1" applyAlignment="1" applyProtection="1">
      <alignment horizontal="left" vertical="top" wrapText="1"/>
    </xf>
    <xf numFmtId="0" fontId="10" fillId="0" borderId="63" xfId="0" applyFont="1" applyFill="1" applyBorder="1" applyAlignment="1" applyProtection="1">
      <alignment vertical="center"/>
    </xf>
    <xf numFmtId="0" fontId="8" fillId="0" borderId="123" xfId="0" applyFont="1" applyFill="1" applyBorder="1" applyAlignment="1" applyProtection="1">
      <alignment horizontal="left" vertical="center"/>
    </xf>
    <xf numFmtId="0" fontId="8" fillId="0" borderId="124" xfId="0" applyFont="1" applyBorder="1" applyAlignment="1" applyProtection="1">
      <alignment vertical="center"/>
    </xf>
    <xf numFmtId="0" fontId="8" fillId="0" borderId="125" xfId="0" applyFont="1" applyBorder="1" applyAlignment="1" applyProtection="1">
      <alignment vertical="center"/>
    </xf>
    <xf numFmtId="0" fontId="8" fillId="0" borderId="50" xfId="0" applyFont="1" applyFill="1" applyBorder="1" applyAlignment="1" applyProtection="1">
      <alignment horizontal="left" vertical="center"/>
    </xf>
    <xf numFmtId="0" fontId="8" fillId="0" borderId="126" xfId="0" applyFont="1" applyBorder="1" applyAlignment="1" applyProtection="1">
      <alignment vertical="center"/>
    </xf>
    <xf numFmtId="0" fontId="8" fillId="0" borderId="100" xfId="0" applyFont="1" applyFill="1" applyBorder="1" applyAlignment="1" applyProtection="1">
      <alignment horizontal="left" vertical="center"/>
    </xf>
    <xf numFmtId="0" fontId="8" fillId="0" borderId="102" xfId="0" applyFont="1" applyBorder="1" applyAlignment="1" applyProtection="1">
      <alignment vertical="center"/>
    </xf>
    <xf numFmtId="0" fontId="8" fillId="0" borderId="127" xfId="0" applyFont="1" applyBorder="1" applyAlignment="1" applyProtection="1">
      <alignment vertical="center"/>
    </xf>
    <xf numFmtId="0" fontId="17" fillId="5" borderId="52" xfId="6" applyFont="1" applyFill="1" applyBorder="1" applyAlignment="1" applyProtection="1">
      <alignment horizontal="center" vertical="center"/>
    </xf>
    <xf numFmtId="0" fontId="17" fillId="0" borderId="123" xfId="6" applyFont="1" applyFill="1" applyBorder="1" applyAlignment="1" applyProtection="1">
      <alignment vertical="center"/>
    </xf>
    <xf numFmtId="0" fontId="17" fillId="0" borderId="50" xfId="6" applyFont="1" applyFill="1" applyBorder="1" applyAlignment="1" applyProtection="1">
      <alignment vertical="center"/>
    </xf>
    <xf numFmtId="0" fontId="8" fillId="0" borderId="126" xfId="0" applyFont="1" applyFill="1" applyBorder="1" applyAlignment="1" applyProtection="1">
      <alignment vertical="center"/>
    </xf>
    <xf numFmtId="0" fontId="17" fillId="0" borderId="100" xfId="6" applyFont="1" applyFill="1" applyBorder="1" applyAlignment="1" applyProtection="1">
      <alignment vertical="center"/>
    </xf>
    <xf numFmtId="0" fontId="8" fillId="0" borderId="127" xfId="0" applyFont="1" applyFill="1" applyBorder="1" applyAlignment="1" applyProtection="1">
      <alignment vertical="center"/>
    </xf>
    <xf numFmtId="0" fontId="6" fillId="5" borderId="0" xfId="6" applyFill="1" applyProtection="1"/>
    <xf numFmtId="0" fontId="7" fillId="6" borderId="43" xfId="7" applyBorder="1" applyProtection="1">
      <alignment horizontal="left" vertical="center"/>
    </xf>
    <xf numFmtId="0" fontId="7" fillId="6" borderId="41" xfId="7" applyBorder="1" applyProtection="1">
      <alignment horizontal="left" vertical="center"/>
    </xf>
    <xf numFmtId="0" fontId="7" fillId="6" borderId="42" xfId="7" applyBorder="1" applyProtection="1">
      <alignment horizontal="left" vertical="center"/>
    </xf>
    <xf numFmtId="0" fontId="10" fillId="0" borderId="10" xfId="6" applyFont="1" applyBorder="1" applyAlignment="1" applyProtection="1">
      <alignment horizontal="center"/>
    </xf>
    <xf numFmtId="0" fontId="10" fillId="0" borderId="61" xfId="6" applyFont="1" applyBorder="1" applyAlignment="1" applyProtection="1">
      <alignment horizontal="center"/>
    </xf>
    <xf numFmtId="0" fontId="6" fillId="5" borderId="0" xfId="6" applyFont="1" applyFill="1"/>
    <xf numFmtId="0" fontId="6" fillId="5" borderId="0" xfId="6" applyNumberFormat="1" applyFont="1" applyFill="1"/>
    <xf numFmtId="14" fontId="6" fillId="5" borderId="0" xfId="6" applyNumberFormat="1" applyFont="1" applyFill="1"/>
    <xf numFmtId="0" fontId="32" fillId="0" borderId="68" xfId="6" applyFont="1" applyBorder="1" applyAlignment="1">
      <alignment horizontal="left"/>
    </xf>
    <xf numFmtId="166" fontId="6" fillId="0" borderId="68" xfId="6" applyNumberFormat="1" applyFont="1" applyBorder="1" applyAlignment="1">
      <alignment horizontal="left"/>
    </xf>
    <xf numFmtId="14" fontId="6" fillId="0" borderId="68" xfId="6" applyNumberFormat="1" applyFont="1" applyBorder="1" applyAlignment="1">
      <alignment horizontal="left"/>
    </xf>
    <xf numFmtId="14" fontId="6" fillId="0" borderId="71" xfId="6" applyNumberFormat="1" applyFont="1" applyBorder="1" applyAlignment="1">
      <alignment horizontal="left"/>
    </xf>
    <xf numFmtId="0" fontId="6" fillId="0" borderId="48" xfId="6" applyFont="1" applyBorder="1"/>
    <xf numFmtId="0" fontId="6" fillId="0" borderId="48" xfId="6" applyNumberFormat="1" applyFont="1" applyBorder="1"/>
    <xf numFmtId="0" fontId="6" fillId="0" borderId="70" xfId="6" applyFont="1" applyBorder="1"/>
    <xf numFmtId="0" fontId="6" fillId="0" borderId="65" xfId="6" applyFont="1" applyBorder="1"/>
    <xf numFmtId="0" fontId="7" fillId="6" borderId="41" xfId="7" applyFont="1" applyBorder="1">
      <alignment horizontal="left" vertical="center"/>
    </xf>
    <xf numFmtId="0" fontId="7" fillId="6" borderId="43" xfId="7" applyFont="1" applyFill="1" applyBorder="1" applyAlignment="1">
      <alignment horizontal="left" vertical="center"/>
    </xf>
    <xf numFmtId="0" fontId="6" fillId="0" borderId="48" xfId="6" applyNumberFormat="1" applyFont="1" applyBorder="1" applyAlignment="1">
      <alignment horizontal="center" wrapText="1"/>
    </xf>
    <xf numFmtId="166" fontId="12" fillId="0" borderId="48" xfId="6" applyNumberFormat="1" applyFont="1" applyBorder="1" applyAlignment="1">
      <alignment horizontal="center" wrapText="1"/>
    </xf>
    <xf numFmtId="0" fontId="8" fillId="5" borderId="0" xfId="0" applyFont="1" applyFill="1"/>
    <xf numFmtId="0" fontId="8" fillId="0" borderId="9" xfId="0" applyFont="1" applyBorder="1" applyAlignment="1">
      <alignment horizontal="center"/>
    </xf>
    <xf numFmtId="0" fontId="8" fillId="0" borderId="13" xfId="0" applyFont="1" applyBorder="1" applyAlignment="1">
      <alignment horizontal="center"/>
    </xf>
    <xf numFmtId="0" fontId="8" fillId="0" borderId="10" xfId="0" applyFont="1" applyBorder="1" applyAlignment="1">
      <alignment horizontal="center"/>
    </xf>
    <xf numFmtId="0" fontId="9" fillId="0" borderId="68" xfId="6" applyFont="1" applyBorder="1" applyAlignment="1"/>
    <xf numFmtId="166" fontId="9" fillId="0" borderId="68" xfId="6" applyNumberFormat="1" applyFont="1" applyBorder="1" applyAlignment="1">
      <alignment horizontal="left"/>
    </xf>
    <xf numFmtId="14" fontId="9" fillId="0" borderId="68" xfId="6" applyNumberFormat="1" applyFont="1" applyBorder="1" applyAlignment="1">
      <alignment horizontal="left"/>
    </xf>
    <xf numFmtId="14" fontId="9" fillId="0" borderId="71" xfId="6" applyNumberFormat="1" applyFont="1" applyBorder="1" applyAlignment="1">
      <alignment horizontal="left"/>
    </xf>
    <xf numFmtId="0" fontId="8" fillId="0" borderId="48" xfId="6" applyFont="1" applyBorder="1"/>
    <xf numFmtId="0" fontId="8" fillId="0" borderId="48" xfId="6" applyNumberFormat="1" applyFont="1" applyBorder="1"/>
    <xf numFmtId="0" fontId="8" fillId="0" borderId="70" xfId="6" applyFont="1" applyBorder="1"/>
    <xf numFmtId="0" fontId="8" fillId="0" borderId="65" xfId="6" applyFont="1" applyBorder="1"/>
    <xf numFmtId="0" fontId="24" fillId="6" borderId="41" xfId="7" applyFont="1" applyBorder="1" applyAlignment="1">
      <alignment vertical="center"/>
    </xf>
    <xf numFmtId="0" fontId="24" fillId="6" borderId="43" xfId="7" applyFont="1" applyBorder="1" applyAlignment="1">
      <alignment vertical="center"/>
    </xf>
    <xf numFmtId="0" fontId="9" fillId="0" borderId="0" xfId="6" applyFont="1" applyFill="1" applyBorder="1" applyAlignment="1"/>
    <xf numFmtId="0" fontId="24" fillId="0" borderId="16" xfId="7" applyFont="1" applyFill="1" applyBorder="1" applyAlignment="1">
      <alignment vertical="center"/>
    </xf>
    <xf numFmtId="0" fontId="24" fillId="0" borderId="0" xfId="7" applyFont="1" applyFill="1" applyBorder="1" applyAlignment="1">
      <alignment vertical="center"/>
    </xf>
    <xf numFmtId="0" fontId="8" fillId="0" borderId="16" xfId="0" applyFont="1" applyFill="1" applyBorder="1"/>
    <xf numFmtId="0" fontId="8" fillId="0" borderId="0" xfId="0" applyFont="1" applyAlignment="1">
      <alignment horizontal="center"/>
    </xf>
    <xf numFmtId="2" fontId="8" fillId="0" borderId="13" xfId="0" applyNumberFormat="1" applyFont="1" applyBorder="1" applyAlignment="1">
      <alignment horizontal="center"/>
    </xf>
    <xf numFmtId="2" fontId="8" fillId="0" borderId="10" xfId="0" applyNumberFormat="1" applyFont="1" applyBorder="1" applyAlignment="1">
      <alignment horizontal="center"/>
    </xf>
    <xf numFmtId="0" fontId="10" fillId="12" borderId="41" xfId="0" applyFont="1" applyFill="1" applyBorder="1" applyAlignment="1" applyProtection="1">
      <alignment vertical="center"/>
    </xf>
    <xf numFmtId="0" fontId="10" fillId="12" borderId="42" xfId="0" applyFont="1" applyFill="1" applyBorder="1" applyAlignment="1" applyProtection="1">
      <alignment vertical="center"/>
    </xf>
    <xf numFmtId="0" fontId="10" fillId="12" borderId="43" xfId="0" applyFont="1" applyFill="1" applyBorder="1" applyAlignment="1" applyProtection="1">
      <alignment vertical="center"/>
    </xf>
    <xf numFmtId="0" fontId="10" fillId="0" borderId="0" xfId="0" applyFont="1" applyFill="1" applyBorder="1" applyAlignment="1" applyProtection="1">
      <alignment vertical="center"/>
    </xf>
    <xf numFmtId="0" fontId="42" fillId="0" borderId="0" xfId="0" applyFont="1" applyFill="1" applyBorder="1" applyAlignment="1" applyProtection="1">
      <alignment vertical="center"/>
    </xf>
    <xf numFmtId="166" fontId="8" fillId="0" borderId="0" xfId="0" applyNumberFormat="1" applyFont="1" applyFill="1" applyBorder="1" applyAlignment="1" applyProtection="1">
      <alignment vertical="center"/>
    </xf>
    <xf numFmtId="165" fontId="11" fillId="15" borderId="60" xfId="0" applyNumberFormat="1" applyFont="1" applyFill="1" applyBorder="1" applyAlignment="1" applyProtection="1">
      <alignment horizontal="center" vertical="center"/>
    </xf>
    <xf numFmtId="0" fontId="10" fillId="0" borderId="61" xfId="0" applyFont="1" applyFill="1" applyBorder="1" applyAlignment="1" applyProtection="1">
      <alignment horizontal="center" vertical="center"/>
    </xf>
    <xf numFmtId="164" fontId="8" fillId="0" borderId="64" xfId="0" applyNumberFormat="1" applyFont="1" applyBorder="1" applyAlignment="1" applyProtection="1">
      <alignment vertical="center"/>
    </xf>
    <xf numFmtId="164" fontId="10" fillId="0" borderId="61" xfId="0" applyNumberFormat="1" applyFont="1" applyBorder="1" applyAlignment="1" applyProtection="1">
      <alignment horizontal="center" vertical="center"/>
    </xf>
    <xf numFmtId="166" fontId="8" fillId="0" borderId="23" xfId="0" applyNumberFormat="1" applyFont="1" applyFill="1" applyBorder="1" applyAlignment="1" applyProtection="1">
      <alignment vertical="center" wrapText="1"/>
    </xf>
    <xf numFmtId="2" fontId="11" fillId="15" borderId="61" xfId="0" applyNumberFormat="1" applyFont="1" applyFill="1" applyBorder="1" applyAlignment="1" applyProtection="1">
      <alignment horizontal="center" vertical="center"/>
    </xf>
    <xf numFmtId="0" fontId="11" fillId="15" borderId="79" xfId="0" applyFont="1" applyFill="1" applyBorder="1" applyAlignment="1" applyProtection="1">
      <alignment horizontal="center" vertical="center"/>
    </xf>
    <xf numFmtId="0" fontId="8" fillId="14" borderId="10" xfId="0" applyFont="1" applyFill="1" applyBorder="1" applyAlignment="1" applyProtection="1">
      <alignment horizontal="center" vertical="center"/>
      <protection locked="0"/>
    </xf>
    <xf numFmtId="0" fontId="11" fillId="15" borderId="61" xfId="0" applyFont="1" applyFill="1" applyBorder="1" applyAlignment="1" applyProtection="1">
      <alignment horizontal="center" vertical="center"/>
    </xf>
    <xf numFmtId="0" fontId="8" fillId="0" borderId="56" xfId="0" applyFont="1" applyBorder="1" applyAlignment="1" applyProtection="1">
      <alignment horizontal="center" vertical="center"/>
    </xf>
    <xf numFmtId="0" fontId="8" fillId="0" borderId="57" xfId="0" applyFont="1" applyBorder="1" applyAlignment="1" applyProtection="1">
      <alignment horizontal="center" vertical="center" wrapText="1"/>
    </xf>
    <xf numFmtId="0" fontId="8" fillId="0" borderId="58" xfId="0" applyFont="1" applyBorder="1" applyAlignment="1" applyProtection="1">
      <alignment horizontal="center" vertical="center" wrapText="1"/>
    </xf>
    <xf numFmtId="0" fontId="11" fillId="15" borderId="45" xfId="0" applyFont="1" applyFill="1" applyBorder="1" applyAlignment="1" applyProtection="1">
      <alignment horizontal="center" vertical="center"/>
    </xf>
    <xf numFmtId="0" fontId="11" fillId="15" borderId="59" xfId="0" applyFont="1" applyFill="1" applyBorder="1" applyAlignment="1" applyProtection="1">
      <alignment horizontal="center" vertical="center"/>
    </xf>
    <xf numFmtId="0" fontId="8" fillId="14" borderId="9" xfId="0" applyFont="1" applyFill="1" applyBorder="1" applyAlignment="1" applyProtection="1">
      <alignment horizontal="center" vertical="center"/>
      <protection locked="0"/>
    </xf>
    <xf numFmtId="0" fontId="11" fillId="15" borderId="60" xfId="0" applyFont="1" applyFill="1" applyBorder="1" applyAlignment="1" applyProtection="1">
      <alignment horizontal="center" vertical="center"/>
    </xf>
    <xf numFmtId="0" fontId="8" fillId="0" borderId="31" xfId="0" applyFont="1" applyBorder="1" applyAlignment="1" applyProtection="1">
      <alignment vertical="center"/>
    </xf>
    <xf numFmtId="0" fontId="8" fillId="0" borderId="14" xfId="0" applyFont="1" applyBorder="1" applyAlignment="1" applyProtection="1">
      <alignment vertical="center"/>
    </xf>
    <xf numFmtId="0" fontId="8" fillId="0" borderId="32" xfId="0" applyFont="1" applyBorder="1" applyAlignment="1" applyProtection="1">
      <alignment vertical="center"/>
    </xf>
    <xf numFmtId="0" fontId="10" fillId="0" borderId="0" xfId="0" applyFont="1" applyBorder="1" applyAlignment="1" applyProtection="1">
      <alignment horizontal="left" vertical="center" wrapText="1"/>
    </xf>
    <xf numFmtId="0" fontId="8" fillId="0" borderId="94" xfId="0" applyFont="1" applyBorder="1" applyAlignment="1" applyProtection="1">
      <alignment vertical="center"/>
    </xf>
    <xf numFmtId="0" fontId="8" fillId="0" borderId="65" xfId="0" applyFont="1" applyFill="1" applyBorder="1" applyAlignment="1" applyProtection="1">
      <alignment horizontal="left" vertical="center"/>
    </xf>
    <xf numFmtId="0" fontId="8" fillId="0" borderId="66" xfId="0" applyFont="1" applyBorder="1" applyAlignment="1" applyProtection="1">
      <alignment vertical="center"/>
    </xf>
    <xf numFmtId="0" fontId="8" fillId="0" borderId="48" xfId="0" applyFont="1" applyFill="1" applyBorder="1" applyAlignment="1" applyProtection="1">
      <alignment horizontal="left" vertical="center"/>
    </xf>
    <xf numFmtId="0" fontId="8" fillId="0" borderId="70" xfId="0" applyFont="1" applyFill="1" applyBorder="1" applyAlignment="1" applyProtection="1">
      <alignment horizontal="left" vertical="center"/>
    </xf>
    <xf numFmtId="0" fontId="45" fillId="0" borderId="0" xfId="0" applyFont="1" applyFill="1" applyAlignment="1" applyProtection="1">
      <alignment vertical="center" wrapText="1"/>
    </xf>
    <xf numFmtId="0" fontId="17" fillId="0" borderId="0" xfId="0" applyFont="1" applyFill="1" applyBorder="1" applyAlignment="1" applyProtection="1">
      <alignment vertical="top" wrapText="1"/>
    </xf>
    <xf numFmtId="0" fontId="17" fillId="0" borderId="68" xfId="1" quotePrefix="1" applyFont="1" applyBorder="1" applyAlignment="1" applyProtection="1">
      <alignment vertical="center"/>
    </xf>
    <xf numFmtId="0" fontId="0" fillId="0" borderId="0" xfId="0" applyProtection="1">
      <protection locked="0"/>
    </xf>
    <xf numFmtId="0" fontId="23" fillId="0" borderId="135" xfId="1" applyFont="1" applyBorder="1" applyAlignment="1" applyProtection="1">
      <alignment vertical="center"/>
      <protection locked="0"/>
    </xf>
    <xf numFmtId="0" fontId="11" fillId="15" borderId="27" xfId="18" applyFont="1" applyFill="1" applyBorder="1" applyAlignment="1" applyProtection="1">
      <alignment horizontal="left" vertical="center"/>
    </xf>
    <xf numFmtId="0" fontId="11" fillId="15" borderId="26" xfId="18" applyFont="1" applyFill="1" applyBorder="1" applyAlignment="1" applyProtection="1">
      <alignment horizontal="left" vertical="center"/>
    </xf>
    <xf numFmtId="0" fontId="12" fillId="14" borderId="27" xfId="18" applyFill="1" applyBorder="1" applyAlignment="1" applyProtection="1">
      <alignment horizontal="left" vertical="center"/>
      <protection locked="0"/>
    </xf>
    <xf numFmtId="0" fontId="24" fillId="6" borderId="17" xfId="7" applyFont="1" applyBorder="1" applyAlignment="1" applyProtection="1">
      <alignment horizontal="left" vertical="center"/>
    </xf>
    <xf numFmtId="0" fontId="10" fillId="0" borderId="41" xfId="6" applyFont="1" applyBorder="1" applyAlignment="1" applyProtection="1">
      <alignment horizontal="center" vertical="center"/>
    </xf>
    <xf numFmtId="0" fontId="10" fillId="0" borderId="77" xfId="6" applyFont="1" applyBorder="1" applyAlignment="1" applyProtection="1">
      <alignment horizontal="center" vertical="center"/>
    </xf>
    <xf numFmtId="0" fontId="8" fillId="0" borderId="73" xfId="6" applyFont="1" applyBorder="1" applyAlignment="1" applyProtection="1">
      <alignment vertical="center"/>
    </xf>
    <xf numFmtId="0" fontId="8" fillId="0" borderId="68" xfId="6" applyFont="1" applyBorder="1" applyAlignment="1" applyProtection="1">
      <alignment vertical="center"/>
    </xf>
    <xf numFmtId="0" fontId="17" fillId="0" borderId="68" xfId="6" applyFont="1" applyBorder="1" applyAlignment="1" applyProtection="1">
      <alignment vertical="center"/>
    </xf>
    <xf numFmtId="0" fontId="17" fillId="0" borderId="71" xfId="6" applyFont="1" applyBorder="1" applyAlignment="1" applyProtection="1">
      <alignment vertical="center"/>
    </xf>
    <xf numFmtId="0" fontId="6" fillId="0" borderId="70" xfId="6" applyNumberFormat="1" applyFont="1" applyBorder="1" applyAlignment="1">
      <alignment horizontal="center" vertical="center" wrapText="1"/>
    </xf>
    <xf numFmtId="2" fontId="11" fillId="15" borderId="1" xfId="0" applyNumberFormat="1" applyFont="1" applyFill="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61" xfId="0" applyFont="1" applyBorder="1" applyAlignment="1" applyProtection="1">
      <alignment horizontal="center" vertical="center"/>
    </xf>
    <xf numFmtId="0" fontId="10" fillId="0" borderId="11"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166" fontId="11" fillId="15" borderId="12" xfId="0" applyNumberFormat="1" applyFont="1" applyFill="1" applyBorder="1" applyAlignment="1" applyProtection="1">
      <alignment horizontal="center" vertical="center"/>
    </xf>
    <xf numFmtId="0" fontId="10" fillId="0" borderId="31" xfId="0" applyFont="1" applyBorder="1" applyAlignment="1" applyProtection="1">
      <alignment horizontal="center" vertical="center" wrapText="1"/>
    </xf>
    <xf numFmtId="165" fontId="8" fillId="14" borderId="59" xfId="0" applyNumberFormat="1" applyFont="1" applyFill="1" applyBorder="1" applyAlignment="1" applyProtection="1">
      <alignment horizontal="center" vertical="center"/>
      <protection locked="0"/>
    </xf>
    <xf numFmtId="165" fontId="8" fillId="14" borderId="9" xfId="0" applyNumberFormat="1" applyFont="1" applyFill="1" applyBorder="1" applyAlignment="1" applyProtection="1">
      <alignment horizontal="center" vertical="center"/>
      <protection locked="0"/>
    </xf>
    <xf numFmtId="165" fontId="8" fillId="14" borderId="148" xfId="0" applyNumberFormat="1" applyFont="1" applyFill="1" applyBorder="1" applyAlignment="1" applyProtection="1">
      <alignment horizontal="center" vertical="center"/>
      <protection locked="0"/>
    </xf>
    <xf numFmtId="0" fontId="17" fillId="18" borderId="4" xfId="0" applyFont="1" applyFill="1" applyBorder="1" applyAlignment="1" applyProtection="1">
      <alignment vertical="center"/>
    </xf>
    <xf numFmtId="0" fontId="17" fillId="18" borderId="114" xfId="0" applyFont="1" applyFill="1" applyBorder="1" applyAlignment="1" applyProtection="1">
      <alignment vertical="center"/>
    </xf>
    <xf numFmtId="0" fontId="8" fillId="18" borderId="48" xfId="0" applyFont="1" applyFill="1" applyBorder="1" applyAlignment="1" applyProtection="1">
      <alignment vertical="center"/>
    </xf>
    <xf numFmtId="0" fontId="8" fillId="18" borderId="108" xfId="0" applyFont="1" applyFill="1" applyBorder="1" applyAlignment="1" applyProtection="1">
      <alignment vertical="center" wrapText="1"/>
    </xf>
    <xf numFmtId="0" fontId="8" fillId="18" borderId="108" xfId="0" applyFont="1" applyFill="1" applyBorder="1" applyAlignment="1" applyProtection="1">
      <alignment vertical="center"/>
    </xf>
    <xf numFmtId="0" fontId="17" fillId="18" borderId="108" xfId="0" applyFont="1" applyFill="1" applyBorder="1" applyAlignment="1" applyProtection="1">
      <alignment vertical="center"/>
    </xf>
    <xf numFmtId="0" fontId="8" fillId="18" borderId="16" xfId="0" applyFont="1" applyFill="1" applyBorder="1" applyAlignment="1" applyProtection="1">
      <alignment vertical="center"/>
    </xf>
    <xf numFmtId="0" fontId="8" fillId="18" borderId="38" xfId="0" applyFont="1" applyFill="1" applyBorder="1" applyAlignment="1" applyProtection="1">
      <alignment vertical="center"/>
    </xf>
    <xf numFmtId="0" fontId="8" fillId="18" borderId="35" xfId="0" applyFont="1" applyFill="1" applyBorder="1" applyAlignment="1" applyProtection="1">
      <alignment vertical="center"/>
    </xf>
    <xf numFmtId="0" fontId="10" fillId="18" borderId="48" xfId="0" applyFont="1" applyFill="1" applyBorder="1" applyAlignment="1" applyProtection="1">
      <alignment vertical="center"/>
    </xf>
    <xf numFmtId="0" fontId="10" fillId="18" borderId="108" xfId="0" applyFont="1" applyFill="1" applyBorder="1" applyAlignment="1" applyProtection="1">
      <alignment vertical="center"/>
    </xf>
    <xf numFmtId="166" fontId="12" fillId="0" borderId="63" xfId="6" applyNumberFormat="1" applyFont="1" applyBorder="1" applyAlignment="1">
      <alignment horizontal="center" wrapText="1"/>
    </xf>
    <xf numFmtId="14" fontId="12" fillId="14" borderId="34" xfId="18" applyNumberFormat="1" applyFill="1" applyBorder="1" applyProtection="1">
      <alignment horizontal="center" vertical="center"/>
      <protection locked="0"/>
    </xf>
    <xf numFmtId="0" fontId="12" fillId="0" borderId="26" xfId="18" applyFill="1" applyBorder="1" applyAlignment="1" applyProtection="1">
      <alignment horizontal="left" vertical="center"/>
    </xf>
    <xf numFmtId="0" fontId="6" fillId="0" borderId="48" xfId="6" applyNumberFormat="1" applyBorder="1" applyProtection="1"/>
    <xf numFmtId="0" fontId="9" fillId="0" borderId="73" xfId="6" applyFont="1" applyBorder="1" applyAlignment="1" applyProtection="1">
      <alignment horizontal="left" vertical="center" wrapText="1"/>
    </xf>
    <xf numFmtId="0" fontId="9" fillId="0" borderId="69" xfId="6" applyFont="1" applyBorder="1" applyAlignment="1" applyProtection="1">
      <alignment horizontal="left" wrapText="1"/>
    </xf>
    <xf numFmtId="0" fontId="9" fillId="0" borderId="69" xfId="6" applyFont="1" applyBorder="1" applyAlignment="1">
      <alignment wrapText="1"/>
    </xf>
    <xf numFmtId="0" fontId="32" fillId="0" borderId="69" xfId="6" applyFont="1" applyBorder="1" applyAlignment="1">
      <alignment horizontal="left" wrapText="1"/>
    </xf>
    <xf numFmtId="0" fontId="17" fillId="2" borderId="139" xfId="6" applyFont="1" applyFill="1" applyBorder="1" applyAlignment="1" applyProtection="1">
      <alignment vertical="center"/>
    </xf>
    <xf numFmtId="0" fontId="0" fillId="2" borderId="140" xfId="0" applyFill="1" applyBorder="1" applyProtection="1"/>
    <xf numFmtId="0" fontId="0" fillId="2" borderId="141" xfId="0" applyFill="1" applyBorder="1" applyProtection="1"/>
    <xf numFmtId="0" fontId="17" fillId="2" borderId="142" xfId="6" applyFont="1" applyFill="1" applyBorder="1" applyAlignment="1" applyProtection="1">
      <alignment vertical="center"/>
    </xf>
    <xf numFmtId="0" fontId="0" fillId="2" borderId="143" xfId="0" applyFill="1" applyBorder="1" applyProtection="1"/>
    <xf numFmtId="0" fontId="0" fillId="2" borderId="144" xfId="0" applyFill="1" applyBorder="1" applyProtection="1"/>
    <xf numFmtId="0" fontId="17" fillId="2" borderId="145" xfId="6" applyFont="1" applyFill="1" applyBorder="1" applyAlignment="1" applyProtection="1">
      <alignment vertical="center"/>
    </xf>
    <xf numFmtId="0" fontId="0" fillId="2" borderId="146" xfId="0" applyFill="1" applyBorder="1" applyProtection="1"/>
    <xf numFmtId="0" fontId="0" fillId="2" borderId="147" xfId="0" applyFill="1" applyBorder="1" applyProtection="1"/>
    <xf numFmtId="0" fontId="33" fillId="0" borderId="17" xfId="6" applyFont="1" applyBorder="1" applyAlignment="1">
      <alignment horizontal="center"/>
    </xf>
    <xf numFmtId="0" fontId="7" fillId="0" borderId="0" xfId="7" applyFont="1" applyFill="1" applyBorder="1" applyAlignment="1">
      <alignment vertical="center"/>
    </xf>
    <xf numFmtId="0" fontId="33" fillId="0" borderId="0" xfId="6" applyFont="1" applyFill="1" applyBorder="1" applyAlignment="1">
      <alignment horizontal="center"/>
    </xf>
    <xf numFmtId="14" fontId="6" fillId="0" borderId="0" xfId="6" applyNumberFormat="1" applyFont="1" applyFill="1" applyBorder="1" applyAlignment="1">
      <alignment horizontal="center" wrapText="1"/>
    </xf>
    <xf numFmtId="14" fontId="6" fillId="0" borderId="0" xfId="6" applyNumberFormat="1" applyFont="1" applyFill="1" applyBorder="1" applyAlignment="1">
      <alignment horizontal="center" vertical="center" wrapText="1"/>
    </xf>
    <xf numFmtId="0" fontId="33" fillId="0" borderId="156" xfId="6" applyFont="1" applyBorder="1" applyAlignment="1">
      <alignment horizontal="center"/>
    </xf>
    <xf numFmtId="14" fontId="6" fillId="0" borderId="68" xfId="6" applyNumberFormat="1" applyFont="1" applyBorder="1" applyAlignment="1">
      <alignment horizontal="center" wrapText="1"/>
    </xf>
    <xf numFmtId="14" fontId="6" fillId="0" borderId="157" xfId="6" applyNumberFormat="1" applyFont="1" applyBorder="1" applyAlignment="1">
      <alignment horizontal="center" wrapText="1"/>
    </xf>
    <xf numFmtId="14" fontId="6" fillId="0" borderId="71" xfId="6" applyNumberFormat="1" applyFont="1" applyBorder="1" applyAlignment="1">
      <alignment horizontal="center" vertical="center" wrapText="1"/>
    </xf>
    <xf numFmtId="0" fontId="45" fillId="0" borderId="0" xfId="0" applyFont="1" applyFill="1" applyBorder="1" applyAlignment="1" applyProtection="1">
      <alignment vertical="center" wrapText="1"/>
    </xf>
    <xf numFmtId="0" fontId="47" fillId="0" borderId="0" xfId="0" quotePrefix="1" applyFont="1" applyFill="1" applyBorder="1" applyAlignment="1" applyProtection="1">
      <alignment vertical="center" wrapText="1"/>
    </xf>
    <xf numFmtId="0" fontId="45" fillId="18" borderId="41" xfId="0" applyFont="1" applyFill="1" applyBorder="1" applyAlignment="1" applyProtection="1">
      <alignment vertical="center" wrapText="1"/>
    </xf>
    <xf numFmtId="0" fontId="45" fillId="2" borderId="0" xfId="0" applyFont="1" applyFill="1" applyBorder="1" applyAlignment="1" applyProtection="1">
      <alignment vertical="center" wrapText="1"/>
    </xf>
    <xf numFmtId="0" fontId="47" fillId="2" borderId="0" xfId="0" quotePrefix="1" applyFont="1" applyFill="1" applyBorder="1" applyAlignment="1" applyProtection="1">
      <alignment vertical="center" wrapText="1"/>
    </xf>
    <xf numFmtId="0" fontId="46" fillId="5" borderId="17" xfId="7" applyFont="1" applyFill="1" applyBorder="1" applyAlignment="1" applyProtection="1">
      <alignment horizontal="center" vertical="center" wrapText="1"/>
    </xf>
    <xf numFmtId="0" fontId="46" fillId="5" borderId="19" xfId="7" applyFont="1" applyFill="1" applyBorder="1" applyAlignment="1" applyProtection="1">
      <alignment horizontal="center" vertical="center" wrapText="1"/>
    </xf>
    <xf numFmtId="0" fontId="46" fillId="5" borderId="21" xfId="7" applyFont="1" applyFill="1" applyBorder="1" applyAlignment="1" applyProtection="1">
      <alignment horizontal="center" vertical="center" wrapText="1"/>
    </xf>
    <xf numFmtId="0" fontId="46" fillId="5" borderId="23" xfId="7" applyFont="1" applyFill="1" applyBorder="1" applyAlignment="1" applyProtection="1">
      <alignment horizontal="center" vertical="center" wrapText="1"/>
    </xf>
    <xf numFmtId="0" fontId="10" fillId="18" borderId="16" xfId="0" applyFont="1" applyFill="1" applyBorder="1" applyAlignment="1" applyProtection="1">
      <alignment horizontal="left" vertical="center"/>
    </xf>
    <xf numFmtId="0" fontId="10" fillId="18" borderId="20" xfId="0" applyFont="1" applyFill="1" applyBorder="1" applyAlignment="1" applyProtection="1">
      <alignment horizontal="left" vertical="center"/>
    </xf>
    <xf numFmtId="0" fontId="1" fillId="0" borderId="21" xfId="1" applyBorder="1" applyAlignment="1" applyProtection="1">
      <alignment horizontal="left" vertical="center"/>
      <protection locked="0"/>
    </xf>
    <xf numFmtId="0" fontId="1" fillId="0" borderId="23" xfId="1" applyBorder="1" applyAlignment="1" applyProtection="1">
      <alignment horizontal="left" vertical="center"/>
      <protection locked="0"/>
    </xf>
    <xf numFmtId="0" fontId="17" fillId="17" borderId="17" xfId="7" applyFont="1" applyFill="1" applyBorder="1" applyAlignment="1" applyProtection="1">
      <alignment horizontal="left" vertical="center" wrapText="1"/>
    </xf>
    <xf numFmtId="0" fontId="17" fillId="17" borderId="19" xfId="7" applyFont="1" applyFill="1" applyBorder="1" applyAlignment="1" applyProtection="1">
      <alignment horizontal="left" vertical="center" wrapText="1"/>
    </xf>
    <xf numFmtId="0" fontId="17" fillId="17" borderId="21" xfId="7" applyFont="1" applyFill="1" applyBorder="1" applyAlignment="1" applyProtection="1">
      <alignment horizontal="left" vertical="center" wrapText="1"/>
    </xf>
    <xf numFmtId="0" fontId="17" fillId="17" borderId="23" xfId="7" applyFont="1" applyFill="1" applyBorder="1" applyAlignment="1" applyProtection="1">
      <alignment horizontal="left" vertical="center" wrapText="1"/>
    </xf>
    <xf numFmtId="0" fontId="24" fillId="18" borderId="35" xfId="0" applyFont="1" applyFill="1" applyBorder="1" applyAlignment="1" applyProtection="1">
      <alignment horizontal="left" vertical="center"/>
    </xf>
    <xf numFmtId="0" fontId="24" fillId="18" borderId="36" xfId="0" applyFont="1" applyFill="1" applyBorder="1" applyAlignment="1" applyProtection="1">
      <alignment horizontal="left" vertical="center"/>
    </xf>
    <xf numFmtId="0" fontId="17" fillId="17" borderId="16" xfId="7" applyFont="1" applyFill="1" applyBorder="1" applyAlignment="1" applyProtection="1">
      <alignment horizontal="left" vertical="center" wrapText="1"/>
    </xf>
    <xf numFmtId="0" fontId="17" fillId="17" borderId="20" xfId="7" applyFont="1" applyFill="1" applyBorder="1" applyAlignment="1" applyProtection="1">
      <alignment horizontal="left" vertical="center" wrapText="1"/>
    </xf>
    <xf numFmtId="0" fontId="46" fillId="5" borderId="18" xfId="7" applyFont="1" applyFill="1" applyBorder="1" applyAlignment="1" applyProtection="1">
      <alignment horizontal="center" vertical="center" wrapText="1"/>
    </xf>
    <xf numFmtId="0" fontId="46" fillId="5" borderId="22" xfId="7" applyFont="1" applyFill="1" applyBorder="1" applyAlignment="1" applyProtection="1">
      <alignment horizontal="center" vertical="center" wrapText="1"/>
    </xf>
    <xf numFmtId="0" fontId="8" fillId="0" borderId="16" xfId="6" applyFont="1" applyBorder="1" applyAlignment="1" applyProtection="1">
      <alignment horizontal="left" vertical="center"/>
    </xf>
    <xf numFmtId="0" fontId="8" fillId="0" borderId="0" xfId="6" applyFont="1" applyBorder="1" applyAlignment="1" applyProtection="1">
      <alignment horizontal="left" vertical="center"/>
    </xf>
    <xf numFmtId="0" fontId="8" fillId="0" borderId="136" xfId="6" applyFont="1" applyBorder="1" applyAlignment="1" applyProtection="1">
      <alignment horizontal="left" vertical="center"/>
    </xf>
    <xf numFmtId="0" fontId="8" fillId="0" borderId="21" xfId="6" applyFont="1" applyBorder="1" applyAlignment="1" applyProtection="1">
      <alignment horizontal="left" vertical="center"/>
    </xf>
    <xf numFmtId="0" fontId="8" fillId="0" borderId="22" xfId="6" applyFont="1" applyBorder="1" applyAlignment="1" applyProtection="1">
      <alignment horizontal="left" vertical="center"/>
    </xf>
    <xf numFmtId="0" fontId="8" fillId="0" borderId="137" xfId="6" applyFont="1" applyBorder="1" applyAlignment="1" applyProtection="1">
      <alignment horizontal="left" vertical="center"/>
    </xf>
    <xf numFmtId="0" fontId="9" fillId="0" borderId="155" xfId="6" applyFont="1" applyBorder="1" applyAlignment="1" applyProtection="1">
      <alignment horizontal="left" vertical="center" wrapText="1"/>
    </xf>
    <xf numFmtId="0" fontId="9" fillId="0" borderId="18" xfId="6" applyFont="1" applyBorder="1" applyAlignment="1" applyProtection="1">
      <alignment horizontal="left" vertical="center" wrapText="1"/>
    </xf>
    <xf numFmtId="0" fontId="9" fillId="0" borderId="19" xfId="6" applyFont="1" applyBorder="1" applyAlignment="1" applyProtection="1">
      <alignment horizontal="left" vertical="center" wrapText="1"/>
    </xf>
    <xf numFmtId="0" fontId="9" fillId="0" borderId="91" xfId="6" applyFont="1" applyBorder="1" applyAlignment="1" applyProtection="1">
      <alignment horizontal="left" vertical="center"/>
    </xf>
    <xf numFmtId="0" fontId="9" fillId="0" borderId="0" xfId="6" applyFont="1" applyBorder="1" applyAlignment="1" applyProtection="1">
      <alignment horizontal="left" vertical="center"/>
    </xf>
    <xf numFmtId="0" fontId="9" fillId="0" borderId="20" xfId="6" applyFont="1" applyBorder="1" applyAlignment="1" applyProtection="1">
      <alignment horizontal="left" vertical="center"/>
    </xf>
    <xf numFmtId="166" fontId="8" fillId="0" borderId="91" xfId="6" applyNumberFormat="1" applyFont="1" applyBorder="1" applyAlignment="1" applyProtection="1">
      <alignment horizontal="left" vertical="center"/>
    </xf>
    <xf numFmtId="166" fontId="8" fillId="0" borderId="0" xfId="6" applyNumberFormat="1" applyFont="1" applyBorder="1" applyAlignment="1" applyProtection="1">
      <alignment horizontal="left" vertical="center"/>
    </xf>
    <xf numFmtId="166" fontId="8" fillId="0" borderId="20" xfId="6" applyNumberFormat="1" applyFont="1" applyBorder="1" applyAlignment="1" applyProtection="1">
      <alignment horizontal="left" vertical="center"/>
    </xf>
    <xf numFmtId="14" fontId="8" fillId="0" borderId="91" xfId="6" applyNumberFormat="1" applyFont="1" applyBorder="1" applyAlignment="1" applyProtection="1">
      <alignment horizontal="left" vertical="center"/>
    </xf>
    <xf numFmtId="14" fontId="8" fillId="0" borderId="0" xfId="6" applyNumberFormat="1" applyFont="1" applyBorder="1" applyAlignment="1" applyProtection="1">
      <alignment horizontal="left" vertical="center"/>
    </xf>
    <xf numFmtId="14" fontId="8" fillId="0" borderId="20" xfId="6" applyNumberFormat="1" applyFont="1" applyBorder="1" applyAlignment="1" applyProtection="1">
      <alignment horizontal="left" vertical="center"/>
    </xf>
    <xf numFmtId="14" fontId="8" fillId="0" borderId="138" xfId="6" applyNumberFormat="1" applyFont="1" applyBorder="1" applyAlignment="1" applyProtection="1">
      <alignment horizontal="left" vertical="center"/>
    </xf>
    <xf numFmtId="14" fontId="8" fillId="0" borderId="22" xfId="6" applyNumberFormat="1" applyFont="1" applyBorder="1" applyAlignment="1" applyProtection="1">
      <alignment horizontal="left" vertical="center"/>
    </xf>
    <xf numFmtId="14" fontId="8" fillId="0" borderId="23" xfId="6" applyNumberFormat="1" applyFont="1" applyBorder="1" applyAlignment="1" applyProtection="1">
      <alignment horizontal="left" vertical="center"/>
    </xf>
    <xf numFmtId="0" fontId="24" fillId="6" borderId="41" xfId="7" applyFont="1" applyBorder="1" applyAlignment="1" applyProtection="1">
      <alignment horizontal="left" vertical="center"/>
    </xf>
    <xf numFmtId="0" fontId="24" fillId="6" borderId="42" xfId="7" applyFont="1" applyBorder="1" applyAlignment="1" applyProtection="1">
      <alignment horizontal="left" vertical="center"/>
    </xf>
    <xf numFmtId="0" fontId="24" fillId="6" borderId="43" xfId="7" applyFont="1" applyBorder="1" applyAlignment="1" applyProtection="1">
      <alignment horizontal="left" vertical="center"/>
    </xf>
    <xf numFmtId="0" fontId="17" fillId="0" borderId="17" xfId="6" applyFont="1" applyFill="1" applyBorder="1" applyAlignment="1" applyProtection="1">
      <alignment horizontal="left" vertical="center" wrapText="1"/>
    </xf>
    <xf numFmtId="0" fontId="17" fillId="0" borderId="18" xfId="6" applyFont="1" applyFill="1" applyBorder="1" applyAlignment="1" applyProtection="1">
      <alignment horizontal="left" vertical="center" wrapText="1"/>
    </xf>
    <xf numFmtId="0" fontId="17" fillId="0" borderId="19" xfId="6" applyFont="1" applyFill="1" applyBorder="1" applyAlignment="1" applyProtection="1">
      <alignment horizontal="left" vertical="center" wrapText="1"/>
    </xf>
    <xf numFmtId="0" fontId="17" fillId="0" borderId="16" xfId="6" applyFont="1" applyFill="1" applyBorder="1" applyAlignment="1" applyProtection="1">
      <alignment horizontal="left" vertical="center" wrapText="1"/>
    </xf>
    <xf numFmtId="0" fontId="17" fillId="0" borderId="0" xfId="6" applyFont="1" applyFill="1" applyBorder="1" applyAlignment="1" applyProtection="1">
      <alignment horizontal="left" vertical="center" wrapText="1"/>
    </xf>
    <xf numFmtId="0" fontId="17" fillId="0" borderId="20" xfId="6" applyFont="1" applyFill="1" applyBorder="1" applyAlignment="1" applyProtection="1">
      <alignment horizontal="left" vertical="center" wrapText="1"/>
    </xf>
    <xf numFmtId="0" fontId="17" fillId="0" borderId="21" xfId="6" applyFont="1" applyFill="1" applyBorder="1" applyAlignment="1" applyProtection="1">
      <alignment horizontal="left" vertical="center" wrapText="1"/>
    </xf>
    <xf numFmtId="0" fontId="17" fillId="0" borderId="22" xfId="6" applyFont="1" applyFill="1" applyBorder="1" applyAlignment="1" applyProtection="1">
      <alignment horizontal="left" vertical="center" wrapText="1"/>
    </xf>
    <xf numFmtId="0" fontId="17" fillId="0" borderId="23" xfId="6" applyFont="1" applyFill="1" applyBorder="1" applyAlignment="1" applyProtection="1">
      <alignment horizontal="left" vertical="center" wrapText="1"/>
    </xf>
    <xf numFmtId="0" fontId="8" fillId="0" borderId="16" xfId="6" applyNumberFormat="1" applyFont="1" applyBorder="1" applyAlignment="1" applyProtection="1">
      <alignment horizontal="left" vertical="center"/>
    </xf>
    <xf numFmtId="0" fontId="8" fillId="0" borderId="0" xfId="6" applyNumberFormat="1" applyFont="1" applyBorder="1" applyAlignment="1" applyProtection="1">
      <alignment horizontal="left" vertical="center"/>
    </xf>
    <xf numFmtId="0" fontId="8" fillId="0" borderId="136" xfId="6" applyNumberFormat="1" applyFont="1" applyBorder="1" applyAlignment="1" applyProtection="1">
      <alignment horizontal="left" vertical="center"/>
    </xf>
    <xf numFmtId="0" fontId="8" fillId="14" borderId="35" xfId="0" applyFont="1" applyFill="1" applyBorder="1" applyAlignment="1" applyProtection="1">
      <alignment horizontal="left" vertical="top" wrapText="1"/>
      <protection locked="0"/>
    </xf>
    <xf numFmtId="0" fontId="8" fillId="14" borderId="3" xfId="0" applyFont="1" applyFill="1" applyBorder="1" applyAlignment="1" applyProtection="1">
      <alignment horizontal="left" vertical="top" wrapText="1"/>
      <protection locked="0"/>
    </xf>
    <xf numFmtId="0" fontId="8" fillId="14" borderId="36" xfId="0" applyFont="1" applyFill="1" applyBorder="1" applyAlignment="1" applyProtection="1">
      <alignment horizontal="left" vertical="top" wrapText="1"/>
      <protection locked="0"/>
    </xf>
    <xf numFmtId="0" fontId="8" fillId="14" borderId="16" xfId="0" applyFont="1" applyFill="1" applyBorder="1" applyAlignment="1" applyProtection="1">
      <alignment horizontal="left" vertical="top" wrapText="1"/>
      <protection locked="0"/>
    </xf>
    <xf numFmtId="0" fontId="8" fillId="14" borderId="0" xfId="0" applyFont="1" applyFill="1" applyBorder="1" applyAlignment="1" applyProtection="1">
      <alignment horizontal="left" vertical="top" wrapText="1"/>
      <protection locked="0"/>
    </xf>
    <xf numFmtId="0" fontId="8" fillId="14" borderId="20" xfId="0" applyFont="1" applyFill="1" applyBorder="1" applyAlignment="1" applyProtection="1">
      <alignment horizontal="left" vertical="top" wrapText="1"/>
      <protection locked="0"/>
    </xf>
    <xf numFmtId="0" fontId="8" fillId="14" borderId="21" xfId="0" applyFont="1" applyFill="1" applyBorder="1" applyAlignment="1" applyProtection="1">
      <alignment horizontal="left" vertical="top" wrapText="1"/>
      <protection locked="0"/>
    </xf>
    <xf numFmtId="0" fontId="8" fillId="14" borderId="22" xfId="0" applyFont="1" applyFill="1" applyBorder="1" applyAlignment="1" applyProtection="1">
      <alignment horizontal="left" vertical="top" wrapText="1"/>
      <protection locked="0"/>
    </xf>
    <xf numFmtId="0" fontId="8" fillId="14" borderId="23" xfId="0" applyFont="1" applyFill="1" applyBorder="1" applyAlignment="1" applyProtection="1">
      <alignment horizontal="left" vertical="top" wrapText="1"/>
      <protection locked="0"/>
    </xf>
    <xf numFmtId="0" fontId="24" fillId="19" borderId="17" xfId="7" applyFont="1" applyFill="1" applyBorder="1" applyAlignment="1" applyProtection="1">
      <alignment horizontal="left" vertical="center" wrapText="1"/>
    </xf>
    <xf numFmtId="0" fontId="24" fillId="19" borderId="18" xfId="7" applyFont="1" applyFill="1" applyBorder="1" applyAlignment="1" applyProtection="1">
      <alignment horizontal="left" vertical="center" wrapText="1"/>
    </xf>
    <xf numFmtId="0" fontId="24" fillId="19" borderId="19" xfId="7" applyFont="1" applyFill="1" applyBorder="1" applyAlignment="1" applyProtection="1">
      <alignment horizontal="left" vertical="center" wrapText="1"/>
    </xf>
    <xf numFmtId="0" fontId="24" fillId="19" borderId="16" xfId="7" applyFont="1" applyFill="1" applyBorder="1" applyAlignment="1" applyProtection="1">
      <alignment horizontal="left" vertical="center" wrapText="1"/>
    </xf>
    <xf numFmtId="0" fontId="24" fillId="19" borderId="0" xfId="7" applyFont="1" applyFill="1" applyBorder="1" applyAlignment="1" applyProtection="1">
      <alignment horizontal="left" vertical="center" wrapText="1"/>
    </xf>
    <xf numFmtId="0" fontId="24" fillId="19" borderId="20" xfId="7" applyFont="1" applyFill="1" applyBorder="1" applyAlignment="1" applyProtection="1">
      <alignment horizontal="left" vertical="center" wrapText="1"/>
    </xf>
    <xf numFmtId="0" fontId="10" fillId="0" borderId="29" xfId="6" applyFont="1" applyBorder="1" applyAlignment="1" applyProtection="1">
      <alignment horizontal="center" vertical="center"/>
    </xf>
    <xf numFmtId="0" fontId="10" fillId="0" borderId="107" xfId="6" applyFont="1" applyBorder="1" applyAlignment="1" applyProtection="1">
      <alignment horizontal="center" vertical="center"/>
    </xf>
    <xf numFmtId="0" fontId="8" fillId="0" borderId="31" xfId="6" applyFont="1" applyBorder="1" applyAlignment="1" applyProtection="1">
      <alignment horizontal="left" vertical="top"/>
    </xf>
    <xf numFmtId="0" fontId="8" fillId="0" borderId="12" xfId="6" applyFont="1" applyBorder="1" applyAlignment="1" applyProtection="1">
      <alignment horizontal="left" vertical="top"/>
    </xf>
    <xf numFmtId="0" fontId="8" fillId="0" borderId="44" xfId="6" applyFont="1" applyBorder="1" applyAlignment="1" applyProtection="1">
      <alignment horizontal="left" vertical="top"/>
    </xf>
    <xf numFmtId="0" fontId="8" fillId="0" borderId="86" xfId="6" applyFont="1" applyBorder="1" applyAlignment="1" applyProtection="1">
      <alignment horizontal="left" vertical="top"/>
    </xf>
    <xf numFmtId="0" fontId="8" fillId="14" borderId="17" xfId="0" applyFont="1" applyFill="1" applyBorder="1" applyAlignment="1" applyProtection="1">
      <alignment horizontal="left" vertical="top" wrapText="1"/>
      <protection locked="0"/>
    </xf>
    <xf numFmtId="0" fontId="8" fillId="14" borderId="18" xfId="0" applyFont="1" applyFill="1" applyBorder="1" applyAlignment="1" applyProtection="1">
      <alignment horizontal="left" vertical="top" wrapText="1"/>
      <protection locked="0"/>
    </xf>
    <xf numFmtId="0" fontId="8" fillId="14" borderId="19" xfId="0" applyFont="1" applyFill="1" applyBorder="1" applyAlignment="1" applyProtection="1">
      <alignment horizontal="left" vertical="top" wrapText="1"/>
      <protection locked="0"/>
    </xf>
    <xf numFmtId="0" fontId="34" fillId="12" borderId="41" xfId="0" applyFont="1" applyFill="1" applyBorder="1" applyAlignment="1" applyProtection="1">
      <alignment horizontal="left" wrapText="1"/>
    </xf>
    <xf numFmtId="0" fontId="34" fillId="12" borderId="42" xfId="0" applyFont="1" applyFill="1" applyBorder="1" applyAlignment="1" applyProtection="1">
      <alignment horizontal="left" wrapText="1"/>
    </xf>
    <xf numFmtId="0" fontId="34" fillId="12" borderId="43" xfId="0" applyFont="1" applyFill="1" applyBorder="1" applyAlignment="1" applyProtection="1">
      <alignment horizontal="left" wrapText="1"/>
    </xf>
    <xf numFmtId="0" fontId="24" fillId="6" borderId="29" xfId="7" applyFont="1" applyBorder="1" applyAlignment="1" applyProtection="1">
      <alignment horizontal="left" vertical="center" wrapText="1"/>
    </xf>
    <xf numFmtId="0" fontId="24" fillId="6" borderId="30" xfId="7" applyFont="1" applyBorder="1" applyAlignment="1" applyProtection="1">
      <alignment horizontal="left" vertical="center" wrapText="1"/>
    </xf>
    <xf numFmtId="2" fontId="11" fillId="15" borderId="1" xfId="0" applyNumberFormat="1" applyFont="1" applyFill="1" applyBorder="1" applyAlignment="1" applyProtection="1">
      <alignment horizontal="center" vertical="center"/>
    </xf>
    <xf numFmtId="2" fontId="11" fillId="15" borderId="27" xfId="0" applyNumberFormat="1" applyFont="1" applyFill="1" applyBorder="1" applyAlignment="1" applyProtection="1">
      <alignment horizontal="center" vertical="center"/>
    </xf>
    <xf numFmtId="2" fontId="11" fillId="15" borderId="34" xfId="0" applyNumberFormat="1" applyFont="1" applyFill="1" applyBorder="1" applyAlignment="1" applyProtection="1">
      <alignment horizontal="center" vertical="center"/>
    </xf>
    <xf numFmtId="2" fontId="11" fillId="15" borderId="26" xfId="0" applyNumberFormat="1" applyFont="1" applyFill="1" applyBorder="1" applyAlignment="1" applyProtection="1">
      <alignment horizontal="center" vertical="center"/>
    </xf>
    <xf numFmtId="0" fontId="8" fillId="0" borderId="18"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10" fillId="0" borderId="0"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30" xfId="0" applyFont="1" applyBorder="1" applyAlignment="1" applyProtection="1">
      <alignment horizontal="center" vertical="center"/>
    </xf>
    <xf numFmtId="2" fontId="8" fillId="14" borderId="1" xfId="0" applyNumberFormat="1" applyFont="1" applyFill="1" applyBorder="1" applyAlignment="1" applyProtection="1">
      <alignment horizontal="center" vertical="center"/>
      <protection locked="0"/>
    </xf>
    <xf numFmtId="2" fontId="8" fillId="14" borderId="27" xfId="0" applyNumberFormat="1" applyFont="1" applyFill="1" applyBorder="1" applyAlignment="1" applyProtection="1">
      <alignment horizontal="center" vertical="center"/>
      <protection locked="0"/>
    </xf>
    <xf numFmtId="0" fontId="28" fillId="0" borderId="41" xfId="0" applyFont="1" applyFill="1" applyBorder="1" applyAlignment="1" applyProtection="1">
      <alignment vertical="center" wrapText="1"/>
    </xf>
    <xf numFmtId="0" fontId="28" fillId="0" borderId="42" xfId="0" applyFont="1" applyFill="1" applyBorder="1" applyAlignment="1" applyProtection="1">
      <alignment vertical="center" wrapText="1"/>
    </xf>
    <xf numFmtId="0" fontId="28" fillId="0" borderId="43" xfId="0" applyFont="1" applyFill="1" applyBorder="1" applyAlignment="1" applyProtection="1">
      <alignment vertical="center" wrapText="1"/>
    </xf>
    <xf numFmtId="0" fontId="24" fillId="6" borderId="41" xfId="7" applyFont="1" applyBorder="1" applyAlignment="1" applyProtection="1">
      <alignment horizontal="left" vertical="center" wrapText="1"/>
    </xf>
    <xf numFmtId="0" fontId="24" fillId="6" borderId="42" xfId="7" applyFont="1" applyBorder="1" applyAlignment="1" applyProtection="1">
      <alignment horizontal="left" vertical="center" wrapText="1"/>
    </xf>
    <xf numFmtId="0" fontId="24" fillId="6" borderId="43" xfId="7" applyFont="1" applyBorder="1" applyAlignment="1" applyProtection="1">
      <alignment horizontal="left" vertical="center" wrapText="1"/>
    </xf>
    <xf numFmtId="0" fontId="28" fillId="0" borderId="17" xfId="0" applyFont="1" applyBorder="1" applyAlignment="1" applyProtection="1">
      <alignment horizontal="left" vertical="center" wrapText="1"/>
    </xf>
    <xf numFmtId="0" fontId="28" fillId="0" borderId="18" xfId="0" applyFont="1" applyBorder="1" applyAlignment="1" applyProtection="1">
      <alignment horizontal="left" vertical="center" wrapText="1"/>
    </xf>
    <xf numFmtId="0" fontId="28" fillId="0" borderId="19" xfId="0" applyFont="1" applyBorder="1" applyAlignment="1" applyProtection="1">
      <alignment horizontal="left" vertical="center" wrapText="1"/>
    </xf>
    <xf numFmtId="0" fontId="28" fillId="0" borderId="21" xfId="0" applyFont="1" applyBorder="1" applyAlignment="1" applyProtection="1">
      <alignment horizontal="left" vertical="center" wrapText="1"/>
    </xf>
    <xf numFmtId="0" fontId="28" fillId="0" borderId="22" xfId="0" applyFont="1" applyBorder="1" applyAlignment="1" applyProtection="1">
      <alignment horizontal="left" vertical="center" wrapText="1"/>
    </xf>
    <xf numFmtId="0" fontId="28" fillId="0" borderId="23" xfId="0" applyFont="1" applyBorder="1" applyAlignment="1" applyProtection="1">
      <alignment horizontal="left" vertical="center" wrapText="1"/>
    </xf>
    <xf numFmtId="0" fontId="35" fillId="19" borderId="103" xfId="0" applyFont="1" applyFill="1" applyBorder="1" applyAlignment="1" applyProtection="1">
      <alignment horizontal="center" vertical="center"/>
    </xf>
    <xf numFmtId="0" fontId="35" fillId="19" borderId="104" xfId="0" applyFont="1" applyFill="1" applyBorder="1" applyAlignment="1" applyProtection="1">
      <alignment horizontal="center" vertical="center"/>
    </xf>
    <xf numFmtId="0" fontId="35" fillId="19" borderId="105" xfId="0" applyFont="1" applyFill="1" applyBorder="1" applyAlignment="1" applyProtection="1">
      <alignment horizontal="center" vertical="center"/>
    </xf>
    <xf numFmtId="0" fontId="43" fillId="0" borderId="17" xfId="0" applyFont="1" applyFill="1" applyBorder="1" applyAlignment="1" applyProtection="1">
      <alignment horizontal="left" vertical="center" wrapText="1"/>
    </xf>
    <xf numFmtId="0" fontId="43" fillId="0" borderId="16" xfId="0" applyFont="1" applyFill="1" applyBorder="1" applyAlignment="1" applyProtection="1">
      <alignment horizontal="left" vertical="center" wrapText="1"/>
    </xf>
    <xf numFmtId="0" fontId="28" fillId="0" borderId="16"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8" fillId="0" borderId="20" xfId="0" applyFont="1" applyBorder="1" applyAlignment="1" applyProtection="1">
      <alignment horizontal="left" vertical="center" wrapText="1"/>
    </xf>
    <xf numFmtId="0" fontId="10" fillId="12" borderId="41" xfId="0" applyFont="1" applyFill="1" applyBorder="1" applyAlignment="1" applyProtection="1">
      <alignment horizontal="left" vertical="center"/>
    </xf>
    <xf numFmtId="0" fontId="10" fillId="12" borderId="42" xfId="0" applyFont="1" applyFill="1" applyBorder="1" applyAlignment="1" applyProtection="1">
      <alignment horizontal="left" vertical="center"/>
    </xf>
    <xf numFmtId="0" fontId="10" fillId="12" borderId="43" xfId="0" applyFont="1" applyFill="1" applyBorder="1" applyAlignment="1" applyProtection="1">
      <alignment horizontal="left" vertical="center"/>
    </xf>
    <xf numFmtId="0" fontId="10" fillId="0" borderId="7" xfId="0" applyFont="1" applyBorder="1" applyAlignment="1" applyProtection="1">
      <alignment horizontal="center" vertical="center"/>
    </xf>
    <xf numFmtId="0" fontId="10" fillId="0" borderId="39" xfId="0" applyFont="1" applyBorder="1" applyAlignment="1" applyProtection="1">
      <alignment horizontal="center" vertical="center"/>
    </xf>
    <xf numFmtId="0" fontId="10" fillId="0" borderId="11"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43" fillId="0" borderId="17" xfId="0" applyFont="1" applyBorder="1" applyAlignment="1" applyProtection="1">
      <alignment horizontal="left" vertical="center"/>
    </xf>
    <xf numFmtId="0" fontId="43" fillId="0" borderId="18" xfId="0" applyFont="1" applyBorder="1" applyAlignment="1" applyProtection="1">
      <alignment horizontal="left" vertical="center"/>
    </xf>
    <xf numFmtId="0" fontId="43" fillId="0" borderId="16" xfId="0" applyFont="1" applyBorder="1" applyAlignment="1" applyProtection="1">
      <alignment horizontal="left" vertical="center"/>
    </xf>
    <xf numFmtId="0" fontId="43" fillId="0" borderId="0" xfId="0" applyFont="1" applyBorder="1" applyAlignment="1" applyProtection="1">
      <alignment horizontal="left" vertical="center"/>
    </xf>
    <xf numFmtId="0" fontId="10" fillId="0" borderId="6" xfId="0" applyFont="1" applyBorder="1" applyAlignment="1" applyProtection="1">
      <alignment horizontal="center" vertical="center"/>
    </xf>
    <xf numFmtId="0" fontId="8" fillId="14" borderId="17" xfId="0" quotePrefix="1" applyFont="1" applyFill="1" applyBorder="1" applyAlignment="1" applyProtection="1">
      <alignment horizontal="left" vertical="top" wrapText="1"/>
      <protection locked="0"/>
    </xf>
    <xf numFmtId="0" fontId="8" fillId="14" borderId="18" xfId="0" quotePrefix="1" applyFont="1" applyFill="1" applyBorder="1" applyAlignment="1" applyProtection="1">
      <alignment horizontal="left" vertical="top" wrapText="1"/>
      <protection locked="0"/>
    </xf>
    <xf numFmtId="0" fontId="8" fillId="14" borderId="19" xfId="0" quotePrefix="1" applyFont="1" applyFill="1" applyBorder="1" applyAlignment="1" applyProtection="1">
      <alignment horizontal="left" vertical="top" wrapText="1"/>
      <protection locked="0"/>
    </xf>
    <xf numFmtId="0" fontId="8" fillId="14" borderId="16" xfId="0" quotePrefix="1" applyFont="1" applyFill="1" applyBorder="1" applyAlignment="1" applyProtection="1">
      <alignment horizontal="left" vertical="top" wrapText="1"/>
      <protection locked="0"/>
    </xf>
    <xf numFmtId="0" fontId="8" fillId="14" borderId="0" xfId="0" quotePrefix="1" applyFont="1" applyFill="1" applyBorder="1" applyAlignment="1" applyProtection="1">
      <alignment horizontal="left" vertical="top" wrapText="1"/>
      <protection locked="0"/>
    </xf>
    <xf numFmtId="0" fontId="8" fillId="14" borderId="20" xfId="0" quotePrefix="1" applyFont="1" applyFill="1" applyBorder="1" applyAlignment="1" applyProtection="1">
      <alignment horizontal="left" vertical="top" wrapText="1"/>
      <protection locked="0"/>
    </xf>
    <xf numFmtId="0" fontId="8" fillId="14" borderId="21" xfId="0" quotePrefix="1" applyFont="1" applyFill="1" applyBorder="1" applyAlignment="1" applyProtection="1">
      <alignment horizontal="left" vertical="top" wrapText="1"/>
      <protection locked="0"/>
    </xf>
    <xf numFmtId="0" fontId="8" fillId="14" borderId="22" xfId="0" quotePrefix="1" applyFont="1" applyFill="1" applyBorder="1" applyAlignment="1" applyProtection="1">
      <alignment horizontal="left" vertical="top" wrapText="1"/>
      <protection locked="0"/>
    </xf>
    <xf numFmtId="0" fontId="8" fillId="14" borderId="23" xfId="0" quotePrefix="1" applyFont="1" applyFill="1" applyBorder="1" applyAlignment="1" applyProtection="1">
      <alignment horizontal="left" vertical="top" wrapText="1"/>
      <protection locked="0"/>
    </xf>
    <xf numFmtId="0" fontId="9" fillId="0" borderId="111" xfId="6" applyFont="1" applyBorder="1" applyAlignment="1" applyProtection="1">
      <alignment horizontal="left" vertical="center" wrapText="1"/>
    </xf>
    <xf numFmtId="0" fontId="9" fillId="0" borderId="99" xfId="6" applyFont="1" applyBorder="1" applyAlignment="1" applyProtection="1">
      <alignment horizontal="left" vertical="center" wrapText="1"/>
    </xf>
    <xf numFmtId="0" fontId="9" fillId="0" borderId="75" xfId="6" applyFont="1" applyBorder="1" applyAlignment="1" applyProtection="1">
      <alignment horizontal="left" vertical="center" wrapText="1"/>
    </xf>
    <xf numFmtId="0" fontId="10" fillId="0" borderId="10" xfId="0" applyFont="1" applyBorder="1" applyAlignment="1" applyProtection="1">
      <alignment horizontal="center" vertical="center"/>
    </xf>
    <xf numFmtId="0" fontId="10" fillId="0" borderId="61" xfId="0" applyFont="1" applyBorder="1" applyAlignment="1" applyProtection="1">
      <alignment horizontal="center" vertical="center"/>
    </xf>
    <xf numFmtId="0" fontId="10" fillId="0" borderId="1"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8"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32"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33" xfId="0" applyFont="1" applyBorder="1" applyAlignment="1" applyProtection="1">
      <alignment horizontal="center"/>
    </xf>
    <xf numFmtId="0" fontId="10" fillId="0" borderId="30" xfId="0" applyFont="1" applyBorder="1" applyAlignment="1" applyProtection="1">
      <alignment horizontal="center"/>
    </xf>
    <xf numFmtId="0" fontId="9" fillId="0" borderId="111" xfId="6" applyFont="1" applyBorder="1" applyAlignment="1" applyProtection="1">
      <alignment horizontal="left" wrapText="1"/>
    </xf>
    <xf numFmtId="0" fontId="9" fillId="0" borderId="99" xfId="6" applyFont="1" applyBorder="1" applyAlignment="1" applyProtection="1">
      <alignment horizontal="left" wrapText="1"/>
    </xf>
    <xf numFmtId="0" fontId="9" fillId="0" borderId="75" xfId="6" applyFont="1" applyBorder="1" applyAlignment="1" applyProtection="1">
      <alignment horizontal="left" wrapText="1"/>
    </xf>
    <xf numFmtId="0" fontId="8" fillId="0" borderId="17" xfId="0" applyFont="1" applyBorder="1" applyAlignment="1" applyProtection="1">
      <alignment horizontal="left" vertical="top" wrapText="1"/>
    </xf>
    <xf numFmtId="0" fontId="8" fillId="0" borderId="18" xfId="0" applyFont="1" applyBorder="1" applyAlignment="1" applyProtection="1">
      <alignment horizontal="left" vertical="top" wrapText="1"/>
    </xf>
    <xf numFmtId="0" fontId="8" fillId="0" borderId="19" xfId="0" applyFont="1" applyBorder="1" applyAlignment="1" applyProtection="1">
      <alignment horizontal="left" vertical="top" wrapText="1"/>
    </xf>
    <xf numFmtId="0" fontId="8" fillId="0" borderId="21" xfId="0" applyFont="1" applyBorder="1" applyAlignment="1" applyProtection="1">
      <alignment horizontal="left" vertical="top" wrapText="1"/>
    </xf>
    <xf numFmtId="0" fontId="8" fillId="0" borderId="22" xfId="0" applyFont="1" applyBorder="1" applyAlignment="1" applyProtection="1">
      <alignment horizontal="left" vertical="top" wrapText="1"/>
    </xf>
    <xf numFmtId="0" fontId="8" fillId="0" borderId="23" xfId="0" applyFont="1" applyBorder="1" applyAlignment="1" applyProtection="1">
      <alignment horizontal="left" vertical="top" wrapText="1"/>
    </xf>
    <xf numFmtId="0" fontId="8" fillId="0" borderId="117" xfId="0" applyFont="1" applyBorder="1" applyAlignment="1" applyProtection="1">
      <alignment horizontal="left" vertical="center" wrapText="1"/>
    </xf>
    <xf numFmtId="0" fontId="8" fillId="0" borderId="67" xfId="0" applyFont="1" applyBorder="1" applyAlignment="1" applyProtection="1">
      <alignment horizontal="left" vertical="center" wrapText="1"/>
    </xf>
    <xf numFmtId="0" fontId="17" fillId="14" borderId="17" xfId="0" applyFont="1" applyFill="1" applyBorder="1" applyAlignment="1" applyProtection="1">
      <alignment horizontal="center" vertical="top" wrapText="1"/>
      <protection locked="0"/>
    </xf>
    <xf numFmtId="0" fontId="17" fillId="14" borderId="18" xfId="0" applyFont="1" applyFill="1" applyBorder="1" applyAlignment="1" applyProtection="1">
      <alignment horizontal="center" vertical="top" wrapText="1"/>
      <protection locked="0"/>
    </xf>
    <xf numFmtId="0" fontId="17" fillId="14" borderId="19" xfId="0" applyFont="1" applyFill="1" applyBorder="1" applyAlignment="1" applyProtection="1">
      <alignment horizontal="center" vertical="top" wrapText="1"/>
      <protection locked="0"/>
    </xf>
    <xf numFmtId="0" fontId="17" fillId="14" borderId="16" xfId="0" applyFont="1" applyFill="1" applyBorder="1" applyAlignment="1" applyProtection="1">
      <alignment horizontal="center" vertical="top" wrapText="1"/>
      <protection locked="0"/>
    </xf>
    <xf numFmtId="0" fontId="17" fillId="14" borderId="0" xfId="0" applyFont="1" applyFill="1" applyBorder="1" applyAlignment="1" applyProtection="1">
      <alignment horizontal="center" vertical="top" wrapText="1"/>
      <protection locked="0"/>
    </xf>
    <xf numFmtId="0" fontId="17" fillId="14" borderId="20" xfId="0" applyFont="1" applyFill="1" applyBorder="1" applyAlignment="1" applyProtection="1">
      <alignment horizontal="center" vertical="top" wrapText="1"/>
      <protection locked="0"/>
    </xf>
    <xf numFmtId="0" fontId="17" fillId="14" borderId="21" xfId="0" applyFont="1" applyFill="1" applyBorder="1" applyAlignment="1" applyProtection="1">
      <alignment horizontal="center" vertical="top" wrapText="1"/>
      <protection locked="0"/>
    </xf>
    <xf numFmtId="0" fontId="17" fillId="14" borderId="22" xfId="0" applyFont="1" applyFill="1" applyBorder="1" applyAlignment="1" applyProtection="1">
      <alignment horizontal="center" vertical="top" wrapText="1"/>
      <protection locked="0"/>
    </xf>
    <xf numFmtId="0" fontId="17" fillId="14" borderId="23" xfId="0" applyFont="1" applyFill="1" applyBorder="1" applyAlignment="1" applyProtection="1">
      <alignment horizontal="center" vertical="top" wrapText="1"/>
      <protection locked="0"/>
    </xf>
    <xf numFmtId="0" fontId="10" fillId="19" borderId="103" xfId="0" applyFont="1" applyFill="1" applyBorder="1" applyAlignment="1" applyProtection="1">
      <alignment horizontal="center" vertical="center"/>
    </xf>
    <xf numFmtId="0" fontId="10" fillId="19" borderId="104" xfId="0" applyFont="1" applyFill="1" applyBorder="1" applyAlignment="1" applyProtection="1">
      <alignment horizontal="center" vertical="center"/>
    </xf>
    <xf numFmtId="0" fontId="10" fillId="19" borderId="105" xfId="0" applyFont="1" applyFill="1" applyBorder="1" applyAlignment="1" applyProtection="1">
      <alignment horizontal="center" vertical="center"/>
    </xf>
    <xf numFmtId="0" fontId="42" fillId="19" borderId="103" xfId="0" applyFont="1" applyFill="1" applyBorder="1" applyAlignment="1" applyProtection="1">
      <alignment horizontal="center" vertical="center"/>
    </xf>
    <xf numFmtId="0" fontId="42" fillId="19" borderId="104" xfId="0" applyFont="1" applyFill="1" applyBorder="1" applyAlignment="1" applyProtection="1">
      <alignment horizontal="center" vertical="center"/>
    </xf>
    <xf numFmtId="0" fontId="42" fillId="19" borderId="105" xfId="0" applyFont="1" applyFill="1" applyBorder="1" applyAlignment="1" applyProtection="1">
      <alignment horizontal="center" vertical="center"/>
    </xf>
    <xf numFmtId="0" fontId="44" fillId="20" borderId="48" xfId="0" applyFont="1" applyFill="1" applyBorder="1" applyAlignment="1" applyProtection="1">
      <alignment horizontal="center" vertical="center"/>
    </xf>
    <xf numFmtId="0" fontId="44" fillId="20" borderId="96" xfId="0" applyFont="1" applyFill="1" applyBorder="1" applyAlignment="1" applyProtection="1">
      <alignment horizontal="center" vertical="center"/>
    </xf>
    <xf numFmtId="0" fontId="44" fillId="20" borderId="128" xfId="0" applyFont="1" applyFill="1" applyBorder="1" applyAlignment="1" applyProtection="1">
      <alignment horizontal="center" vertical="center"/>
    </xf>
    <xf numFmtId="0" fontId="44" fillId="20" borderId="129" xfId="0" applyFont="1" applyFill="1" applyBorder="1" applyAlignment="1" applyProtection="1">
      <alignment horizontal="center" vertical="center"/>
    </xf>
    <xf numFmtId="0" fontId="8" fillId="0" borderId="72" xfId="6" applyFont="1" applyBorder="1" applyAlignment="1" applyProtection="1">
      <alignment horizontal="left" vertical="center"/>
    </xf>
    <xf numFmtId="0" fontId="8" fillId="0" borderId="99" xfId="6" applyFont="1" applyBorder="1" applyAlignment="1" applyProtection="1">
      <alignment horizontal="left" vertical="center"/>
    </xf>
    <xf numFmtId="0" fontId="8" fillId="0" borderId="48" xfId="6" applyNumberFormat="1" applyFont="1" applyBorder="1" applyAlignment="1" applyProtection="1">
      <alignment horizontal="left" vertical="center"/>
    </xf>
    <xf numFmtId="0" fontId="8" fillId="0" borderId="96" xfId="6" applyNumberFormat="1" applyFont="1" applyBorder="1" applyAlignment="1" applyProtection="1">
      <alignment horizontal="left" vertical="center"/>
    </xf>
    <xf numFmtId="0" fontId="8" fillId="0" borderId="48" xfId="6" applyFont="1" applyBorder="1" applyAlignment="1" applyProtection="1">
      <alignment horizontal="left" vertical="center"/>
    </xf>
    <xf numFmtId="0" fontId="8" fillId="0" borderId="96" xfId="6" applyFont="1" applyBorder="1" applyAlignment="1" applyProtection="1">
      <alignment horizontal="left" vertical="center"/>
    </xf>
    <xf numFmtId="0" fontId="8" fillId="0" borderId="70" xfId="6" applyFont="1" applyBorder="1" applyAlignment="1" applyProtection="1">
      <alignment horizontal="left" vertical="center"/>
    </xf>
    <xf numFmtId="0" fontId="8" fillId="0" borderId="98" xfId="6" applyFont="1" applyBorder="1" applyAlignment="1" applyProtection="1">
      <alignment horizontal="left" vertical="center"/>
    </xf>
    <xf numFmtId="0" fontId="8" fillId="0" borderId="50" xfId="0" applyFont="1" applyFill="1" applyBorder="1" applyAlignment="1" applyProtection="1">
      <alignment horizontal="left" vertical="center" wrapText="1"/>
    </xf>
    <xf numFmtId="0" fontId="8" fillId="0" borderId="49" xfId="0" applyFont="1" applyFill="1" applyBorder="1" applyAlignment="1" applyProtection="1">
      <alignment horizontal="left" vertical="center" wrapText="1"/>
    </xf>
    <xf numFmtId="0" fontId="8" fillId="0" borderId="126" xfId="0" applyFont="1" applyFill="1" applyBorder="1" applyAlignment="1" applyProtection="1">
      <alignment horizontal="left" vertical="center" wrapText="1"/>
    </xf>
    <xf numFmtId="0" fontId="10" fillId="0" borderId="70" xfId="0" applyFont="1" applyBorder="1" applyAlignment="1" applyProtection="1">
      <alignment horizontal="left" vertical="center" wrapText="1"/>
    </xf>
    <xf numFmtId="0" fontId="10" fillId="0" borderId="101" xfId="0" applyFont="1" applyBorder="1" applyAlignment="1" applyProtection="1">
      <alignment horizontal="left" vertical="center" wrapText="1"/>
    </xf>
    <xf numFmtId="0" fontId="8" fillId="0" borderId="117" xfId="0" applyFont="1" applyBorder="1" applyAlignment="1" applyProtection="1">
      <alignment vertical="center"/>
    </xf>
    <xf numFmtId="0" fontId="8" fillId="0" borderId="96" xfId="0" applyFont="1" applyBorder="1" applyAlignment="1" applyProtection="1">
      <alignment vertical="center"/>
    </xf>
    <xf numFmtId="0" fontId="8" fillId="0" borderId="41" xfId="0" applyFont="1" applyBorder="1" applyAlignment="1" applyProtection="1">
      <alignment horizontal="left" vertical="center" wrapText="1"/>
    </xf>
    <xf numFmtId="0" fontId="8" fillId="0" borderId="42" xfId="0" applyFont="1" applyBorder="1" applyAlignment="1" applyProtection="1">
      <alignment horizontal="left" vertical="center" wrapText="1"/>
    </xf>
    <xf numFmtId="0" fontId="8" fillId="0" borderId="43" xfId="0" applyFont="1" applyBorder="1" applyAlignment="1" applyProtection="1">
      <alignment horizontal="left" vertical="center" wrapText="1"/>
    </xf>
    <xf numFmtId="166" fontId="11" fillId="15" borderId="11" xfId="0" applyNumberFormat="1" applyFont="1" applyFill="1" applyBorder="1" applyAlignment="1" applyProtection="1">
      <alignment horizontal="center" vertical="center"/>
    </xf>
    <xf numFmtId="166" fontId="11" fillId="15" borderId="12" xfId="0" applyNumberFormat="1" applyFont="1" applyFill="1" applyBorder="1" applyAlignment="1" applyProtection="1">
      <alignment horizontal="center" vertical="center"/>
    </xf>
    <xf numFmtId="0" fontId="8" fillId="0" borderId="41" xfId="0" applyFont="1" applyFill="1" applyBorder="1" applyAlignment="1" applyProtection="1">
      <alignment horizontal="left" vertical="center"/>
    </xf>
    <xf numFmtId="0" fontId="8" fillId="0" borderId="42" xfId="0" applyFont="1" applyFill="1" applyBorder="1" applyAlignment="1" applyProtection="1">
      <alignment horizontal="left" vertical="center"/>
    </xf>
    <xf numFmtId="0" fontId="8" fillId="0" borderId="116" xfId="0" applyFont="1" applyBorder="1" applyAlignment="1" applyProtection="1">
      <alignment horizontal="left" vertical="center" wrapText="1"/>
    </xf>
    <xf numFmtId="0" fontId="8" fillId="0" borderId="66" xfId="0" applyFont="1" applyBorder="1" applyAlignment="1" applyProtection="1">
      <alignment horizontal="left" vertical="center" wrapText="1"/>
    </xf>
    <xf numFmtId="0" fontId="8" fillId="0" borderId="95" xfId="0" applyFont="1" applyBorder="1" applyAlignment="1" applyProtection="1">
      <alignment horizontal="left" vertical="center" wrapText="1"/>
    </xf>
    <xf numFmtId="0" fontId="8" fillId="0" borderId="46" xfId="0" applyFont="1" applyBorder="1" applyAlignment="1" applyProtection="1">
      <alignment horizontal="left" vertical="center" wrapText="1"/>
    </xf>
    <xf numFmtId="0" fontId="10" fillId="0" borderId="132" xfId="0" applyFont="1" applyBorder="1" applyAlignment="1" applyProtection="1">
      <alignment horizontal="center" wrapText="1"/>
    </xf>
    <xf numFmtId="0" fontId="10" fillId="0" borderId="131" xfId="0" applyFont="1" applyBorder="1" applyAlignment="1" applyProtection="1">
      <alignment horizontal="center" wrapText="1"/>
    </xf>
    <xf numFmtId="0" fontId="28" fillId="0" borderId="130" xfId="0" applyFont="1" applyBorder="1" applyAlignment="1" applyProtection="1">
      <alignment horizontal="left" vertical="center" wrapText="1"/>
    </xf>
    <xf numFmtId="0" fontId="28" fillId="0" borderId="120" xfId="0" applyFont="1" applyBorder="1" applyAlignment="1" applyProtection="1">
      <alignment horizontal="left" vertical="center" wrapText="1"/>
    </xf>
    <xf numFmtId="0" fontId="8" fillId="0" borderId="92" xfId="0" applyFont="1" applyBorder="1" applyAlignment="1" applyProtection="1">
      <alignment horizontal="left" vertical="center" wrapText="1"/>
    </xf>
    <xf numFmtId="0" fontId="8" fillId="0" borderId="87" xfId="0" applyFont="1" applyBorder="1" applyAlignment="1" applyProtection="1">
      <alignment horizontal="left" vertical="center" wrapText="1"/>
    </xf>
    <xf numFmtId="0" fontId="10" fillId="0" borderId="70" xfId="0" applyFont="1" applyBorder="1" applyAlignment="1" applyProtection="1">
      <alignment horizontal="left" vertical="center"/>
    </xf>
    <xf numFmtId="0" fontId="10" fillId="0" borderId="101" xfId="0" applyFont="1" applyBorder="1" applyAlignment="1" applyProtection="1">
      <alignment horizontal="left" vertical="center"/>
    </xf>
    <xf numFmtId="0" fontId="8" fillId="0" borderId="42" xfId="0" applyFont="1" applyFill="1" applyBorder="1" applyAlignment="1" applyProtection="1">
      <alignment horizontal="right" vertical="center"/>
    </xf>
    <xf numFmtId="0" fontId="8" fillId="0" borderId="43" xfId="0" applyFont="1" applyFill="1" applyBorder="1" applyAlignment="1" applyProtection="1">
      <alignment horizontal="right" vertical="center"/>
    </xf>
    <xf numFmtId="0" fontId="8" fillId="0" borderId="41" xfId="0" applyFont="1" applyFill="1" applyBorder="1" applyAlignment="1" applyProtection="1">
      <alignment horizontal="right" vertical="center"/>
    </xf>
    <xf numFmtId="0" fontId="10" fillId="0" borderId="29" xfId="0" applyFont="1" applyBorder="1" applyAlignment="1" applyProtection="1">
      <alignment horizontal="center" vertical="center"/>
    </xf>
    <xf numFmtId="166" fontId="8" fillId="2" borderId="11" xfId="0" applyNumberFormat="1" applyFont="1" applyFill="1" applyBorder="1" applyAlignment="1" applyProtection="1">
      <alignment horizontal="center" vertical="center"/>
    </xf>
    <xf numFmtId="166" fontId="8" fillId="2" borderId="32" xfId="0" applyNumberFormat="1" applyFont="1" applyFill="1" applyBorder="1" applyAlignment="1" applyProtection="1">
      <alignment horizontal="center" vertical="center"/>
    </xf>
    <xf numFmtId="0" fontId="10" fillId="0" borderId="106" xfId="0" applyFont="1" applyBorder="1" applyAlignment="1" applyProtection="1">
      <alignment horizontal="center" vertical="center"/>
    </xf>
    <xf numFmtId="0" fontId="24" fillId="6" borderId="17" xfId="7" applyFont="1" applyBorder="1" applyAlignment="1" applyProtection="1">
      <alignment horizontal="left" vertical="center"/>
    </xf>
    <xf numFmtId="0" fontId="24" fillId="6" borderId="18" xfId="7" applyFont="1" applyBorder="1" applyAlignment="1" applyProtection="1">
      <alignment horizontal="left" vertical="center"/>
    </xf>
    <xf numFmtId="0" fontId="24" fillId="6" borderId="19" xfId="7" applyFont="1" applyBorder="1" applyAlignment="1" applyProtection="1">
      <alignment horizontal="left" vertical="center"/>
    </xf>
    <xf numFmtId="0" fontId="10" fillId="0" borderId="29"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37" xfId="0" applyFont="1" applyFill="1" applyBorder="1" applyAlignment="1" applyProtection="1">
      <alignment horizontal="center" vertical="center" wrapText="1"/>
    </xf>
    <xf numFmtId="0" fontId="10" fillId="0" borderId="74" xfId="0" applyFont="1" applyFill="1" applyBorder="1" applyAlignment="1" applyProtection="1">
      <alignment horizontal="center" vertical="center" wrapText="1"/>
    </xf>
    <xf numFmtId="0" fontId="9" fillId="0" borderId="111" xfId="6" applyFont="1" applyBorder="1" applyAlignment="1" applyProtection="1">
      <alignment horizontal="left" vertical="top" wrapText="1"/>
    </xf>
    <xf numFmtId="0" fontId="9" fillId="0" borderId="99" xfId="6" applyFont="1" applyBorder="1" applyAlignment="1" applyProtection="1">
      <alignment horizontal="left" vertical="top" wrapText="1"/>
    </xf>
    <xf numFmtId="0" fontId="9" fillId="0" borderId="75" xfId="6" applyFont="1" applyBorder="1" applyAlignment="1" applyProtection="1">
      <alignment horizontal="left" vertical="top" wrapText="1"/>
    </xf>
    <xf numFmtId="0" fontId="47" fillId="0" borderId="42" xfId="0" quotePrefix="1" applyFont="1" applyFill="1" applyBorder="1" applyAlignment="1" applyProtection="1">
      <alignment horizontal="left" vertical="center" wrapText="1"/>
    </xf>
    <xf numFmtId="0" fontId="47" fillId="0" borderId="43" xfId="0" quotePrefix="1" applyFont="1" applyFill="1" applyBorder="1" applyAlignment="1" applyProtection="1">
      <alignment horizontal="left" vertical="center" wrapText="1"/>
    </xf>
    <xf numFmtId="0" fontId="17" fillId="0" borderId="91"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24" fillId="6" borderId="17" xfId="7" applyFont="1" applyBorder="1" applyAlignment="1" applyProtection="1">
      <alignment horizontal="left" vertical="center" wrapText="1"/>
    </xf>
    <xf numFmtId="0" fontId="24" fillId="6" borderId="18" xfId="7" applyFont="1" applyBorder="1" applyAlignment="1" applyProtection="1">
      <alignment horizontal="left" vertical="center" wrapText="1"/>
    </xf>
    <xf numFmtId="0" fontId="24" fillId="6" borderId="19" xfId="7" applyFont="1" applyBorder="1" applyAlignment="1" applyProtection="1">
      <alignment horizontal="left" vertical="center" wrapText="1"/>
    </xf>
    <xf numFmtId="0" fontId="30" fillId="0" borderId="17" xfId="0" applyFont="1" applyBorder="1" applyAlignment="1" applyProtection="1">
      <alignment horizontal="left" vertical="center" wrapText="1"/>
    </xf>
    <xf numFmtId="0" fontId="30" fillId="0" borderId="18" xfId="0" applyFont="1" applyBorder="1" applyAlignment="1" applyProtection="1">
      <alignment horizontal="left" vertical="center" wrapText="1"/>
    </xf>
    <xf numFmtId="0" fontId="30" fillId="0" borderId="19" xfId="0" applyFont="1" applyBorder="1" applyAlignment="1" applyProtection="1">
      <alignment horizontal="left" vertical="center" wrapText="1"/>
    </xf>
    <xf numFmtId="0" fontId="10" fillId="19" borderId="103" xfId="0" applyFont="1" applyFill="1" applyBorder="1" applyAlignment="1" applyProtection="1">
      <alignment horizontal="center" vertical="center" wrapText="1"/>
    </xf>
    <xf numFmtId="0" fontId="10" fillId="19" borderId="104" xfId="0" applyFont="1" applyFill="1" applyBorder="1" applyAlignment="1" applyProtection="1">
      <alignment horizontal="center" vertical="center" wrapText="1"/>
    </xf>
    <xf numFmtId="0" fontId="10" fillId="19" borderId="105" xfId="0" applyFont="1" applyFill="1" applyBorder="1" applyAlignment="1" applyProtection="1">
      <alignment horizontal="center" vertical="center" wrapText="1"/>
    </xf>
    <xf numFmtId="0" fontId="24" fillId="19" borderId="103" xfId="0" applyFont="1" applyFill="1" applyBorder="1" applyAlignment="1" applyProtection="1">
      <alignment horizontal="center" vertical="center" wrapText="1"/>
    </xf>
    <xf numFmtId="0" fontId="24" fillId="19" borderId="104" xfId="0" applyFont="1" applyFill="1" applyBorder="1" applyAlignment="1" applyProtection="1">
      <alignment horizontal="center" vertical="center" wrapText="1"/>
    </xf>
    <xf numFmtId="0" fontId="24" fillId="19" borderId="105" xfId="0" applyFont="1" applyFill="1" applyBorder="1" applyAlignment="1" applyProtection="1">
      <alignment horizontal="center" vertical="center" wrapText="1"/>
    </xf>
    <xf numFmtId="0" fontId="8" fillId="0" borderId="21" xfId="0" applyFont="1" applyBorder="1" applyAlignment="1" applyProtection="1">
      <alignment horizontal="left" vertical="center"/>
    </xf>
    <xf numFmtId="0" fontId="8" fillId="0" borderId="22" xfId="0" applyFont="1" applyBorder="1" applyAlignment="1" applyProtection="1">
      <alignment horizontal="left" vertical="center"/>
    </xf>
    <xf numFmtId="0" fontId="8" fillId="0" borderId="29" xfId="0" applyFont="1" applyFill="1" applyBorder="1" applyAlignment="1" applyProtection="1">
      <alignment horizontal="left" vertical="center" wrapText="1"/>
    </xf>
    <xf numFmtId="0" fontId="8" fillId="0" borderId="107" xfId="0" applyFont="1" applyFill="1" applyBorder="1" applyAlignment="1" applyProtection="1">
      <alignment horizontal="left" vertical="center" wrapText="1"/>
    </xf>
    <xf numFmtId="0" fontId="24" fillId="19" borderId="103" xfId="0" applyFont="1" applyFill="1" applyBorder="1" applyAlignment="1" applyProtection="1">
      <alignment horizontal="center" vertical="center"/>
    </xf>
    <xf numFmtId="0" fontId="24" fillId="19" borderId="104" xfId="0" applyFont="1" applyFill="1" applyBorder="1" applyAlignment="1" applyProtection="1">
      <alignment horizontal="center" vertical="center"/>
    </xf>
    <xf numFmtId="0" fontId="24" fillId="19" borderId="105" xfId="0" applyFont="1" applyFill="1" applyBorder="1" applyAlignment="1" applyProtection="1">
      <alignment horizontal="center" vertical="center"/>
    </xf>
    <xf numFmtId="0" fontId="17" fillId="0" borderId="134" xfId="0" applyFont="1" applyBorder="1" applyAlignment="1" applyProtection="1">
      <alignment horizontal="left" vertical="center"/>
    </xf>
    <xf numFmtId="0" fontId="17" fillId="0" borderId="133" xfId="0" applyFont="1" applyBorder="1" applyAlignment="1" applyProtection="1">
      <alignment horizontal="left" vertical="center"/>
    </xf>
    <xf numFmtId="0" fontId="28" fillId="0" borderId="121" xfId="0" applyFont="1" applyBorder="1" applyAlignment="1" applyProtection="1">
      <alignment horizontal="left" vertical="center" wrapText="1"/>
    </xf>
    <xf numFmtId="0" fontId="8" fillId="0" borderId="48" xfId="0" applyFont="1" applyFill="1" applyBorder="1" applyAlignment="1" applyProtection="1">
      <alignment horizontal="left" vertical="center" wrapText="1"/>
    </xf>
    <xf numFmtId="0" fontId="8" fillId="0" borderId="96" xfId="0" applyFont="1" applyFill="1" applyBorder="1" applyAlignment="1" applyProtection="1">
      <alignment horizontal="left" vertical="center" wrapText="1"/>
    </xf>
    <xf numFmtId="0" fontId="8" fillId="0" borderId="67" xfId="0" applyFont="1" applyFill="1" applyBorder="1" applyAlignment="1" applyProtection="1">
      <alignment horizontal="left" vertical="center" wrapText="1"/>
    </xf>
    <xf numFmtId="0" fontId="46" fillId="5" borderId="17" xfId="7" applyFont="1" applyFill="1" applyBorder="1" applyAlignment="1" applyProtection="1">
      <alignment horizontal="left" vertical="center" wrapText="1"/>
    </xf>
    <xf numFmtId="0" fontId="46" fillId="5" borderId="18" xfId="7" applyFont="1" applyFill="1" applyBorder="1" applyAlignment="1" applyProtection="1">
      <alignment horizontal="left" vertical="center" wrapText="1"/>
    </xf>
    <xf numFmtId="0" fontId="46" fillId="5" borderId="19" xfId="7" applyFont="1" applyFill="1" applyBorder="1" applyAlignment="1" applyProtection="1">
      <alignment horizontal="left" vertical="center" wrapText="1"/>
    </xf>
    <xf numFmtId="0" fontId="46" fillId="5" borderId="21" xfId="7" applyFont="1" applyFill="1" applyBorder="1" applyAlignment="1" applyProtection="1">
      <alignment horizontal="left" vertical="center" wrapText="1"/>
    </xf>
    <xf numFmtId="0" fontId="46" fillId="5" borderId="22" xfId="7" applyFont="1" applyFill="1" applyBorder="1" applyAlignment="1" applyProtection="1">
      <alignment horizontal="left" vertical="center" wrapText="1"/>
    </xf>
    <xf numFmtId="0" fontId="46" fillId="5" borderId="23" xfId="7" applyFont="1" applyFill="1" applyBorder="1" applyAlignment="1" applyProtection="1">
      <alignment horizontal="left" vertical="center" wrapText="1"/>
    </xf>
    <xf numFmtId="0" fontId="8" fillId="14" borderId="16" xfId="0" applyFont="1" applyFill="1" applyBorder="1" applyAlignment="1" applyProtection="1">
      <alignment horizontal="center" vertical="center"/>
      <protection locked="0"/>
    </xf>
    <xf numFmtId="0" fontId="8" fillId="14" borderId="0" xfId="0" applyFont="1" applyFill="1" applyBorder="1" applyAlignment="1" applyProtection="1">
      <alignment horizontal="center" vertical="center"/>
      <protection locked="0"/>
    </xf>
    <xf numFmtId="0" fontId="8" fillId="14" borderId="20" xfId="0" applyFont="1" applyFill="1" applyBorder="1" applyAlignment="1" applyProtection="1">
      <alignment horizontal="center" vertical="center"/>
      <protection locked="0"/>
    </xf>
    <xf numFmtId="0" fontId="8" fillId="14" borderId="21" xfId="0" applyFont="1" applyFill="1" applyBorder="1" applyAlignment="1" applyProtection="1">
      <alignment horizontal="center" vertical="center"/>
      <protection locked="0"/>
    </xf>
    <xf numFmtId="0" fontId="8" fillId="14" borderId="22" xfId="0" applyFont="1" applyFill="1" applyBorder="1" applyAlignment="1" applyProtection="1">
      <alignment horizontal="center" vertical="center"/>
      <protection locked="0"/>
    </xf>
    <xf numFmtId="0" fontId="8" fillId="14" borderId="23" xfId="0" applyFont="1" applyFill="1" applyBorder="1" applyAlignment="1" applyProtection="1">
      <alignment horizontal="center" vertical="center"/>
      <protection locked="0"/>
    </xf>
    <xf numFmtId="0" fontId="8" fillId="0" borderId="72" xfId="6" applyFont="1" applyBorder="1" applyAlignment="1" applyProtection="1">
      <alignment horizontal="left"/>
    </xf>
    <xf numFmtId="0" fontId="8" fillId="0" borderId="99" xfId="6" applyFont="1" applyBorder="1" applyAlignment="1" applyProtection="1">
      <alignment horizontal="left"/>
    </xf>
    <xf numFmtId="0" fontId="8" fillId="0" borderId="48" xfId="6" applyNumberFormat="1" applyFont="1" applyBorder="1" applyAlignment="1" applyProtection="1">
      <alignment horizontal="left"/>
    </xf>
    <xf numFmtId="0" fontId="8" fillId="0" borderId="96" xfId="6" applyNumberFormat="1" applyFont="1" applyBorder="1" applyAlignment="1" applyProtection="1">
      <alignment horizontal="left"/>
    </xf>
    <xf numFmtId="0" fontId="8" fillId="14" borderId="38" xfId="0" applyFont="1" applyFill="1" applyBorder="1" applyAlignment="1" applyProtection="1">
      <alignment horizontal="left" vertical="top" wrapText="1"/>
      <protection locked="0"/>
    </xf>
    <xf numFmtId="0" fontId="8" fillId="14" borderId="7" xfId="0" applyFont="1" applyFill="1" applyBorder="1" applyAlignment="1" applyProtection="1">
      <alignment horizontal="left" vertical="top" wrapText="1"/>
      <protection locked="0"/>
    </xf>
    <xf numFmtId="0" fontId="8" fillId="14" borderId="39" xfId="0" applyFont="1" applyFill="1" applyBorder="1" applyAlignment="1" applyProtection="1">
      <alignment horizontal="left" vertical="top" wrapText="1"/>
      <protection locked="0"/>
    </xf>
    <xf numFmtId="0" fontId="24" fillId="6" borderId="41" xfId="7" applyFont="1" applyBorder="1" applyAlignment="1" applyProtection="1">
      <alignment horizontal="center" vertical="top"/>
    </xf>
    <xf numFmtId="0" fontId="24" fillId="6" borderId="42" xfId="7" applyFont="1" applyBorder="1" applyAlignment="1" applyProtection="1">
      <alignment horizontal="center" vertical="top"/>
    </xf>
    <xf numFmtId="0" fontId="24" fillId="6" borderId="43" xfId="7" applyFont="1" applyBorder="1" applyAlignment="1" applyProtection="1">
      <alignment horizontal="center" vertical="top"/>
    </xf>
    <xf numFmtId="0" fontId="10" fillId="0" borderId="29" xfId="6" applyFont="1" applyBorder="1" applyAlignment="1" applyProtection="1">
      <alignment horizontal="center"/>
    </xf>
    <xf numFmtId="0" fontId="10" fillId="0" borderId="107" xfId="6" applyFont="1" applyBorder="1" applyAlignment="1" applyProtection="1">
      <alignment horizontal="center"/>
    </xf>
    <xf numFmtId="0" fontId="6" fillId="0" borderId="31" xfId="6" applyBorder="1" applyAlignment="1" applyProtection="1">
      <alignment horizontal="left" vertical="top"/>
    </xf>
    <xf numFmtId="0" fontId="6" fillId="0" borderId="12" xfId="6" applyBorder="1" applyAlignment="1" applyProtection="1">
      <alignment horizontal="left" vertical="top"/>
    </xf>
    <xf numFmtId="0" fontId="6" fillId="0" borderId="44" xfId="6" applyBorder="1" applyAlignment="1" applyProtection="1">
      <alignment horizontal="left" vertical="top"/>
    </xf>
    <xf numFmtId="0" fontId="6" fillId="0" borderId="86" xfId="6" applyBorder="1" applyAlignment="1" applyProtection="1">
      <alignment horizontal="left" vertical="top"/>
    </xf>
    <xf numFmtId="0" fontId="7" fillId="6" borderId="41" xfId="7" applyBorder="1" applyAlignment="1" applyProtection="1">
      <alignment horizontal="left" vertical="top"/>
    </xf>
    <xf numFmtId="0" fontId="7" fillId="6" borderId="42" xfId="7" applyBorder="1" applyAlignment="1" applyProtection="1">
      <alignment horizontal="left" vertical="top"/>
    </xf>
    <xf numFmtId="0" fontId="7" fillId="6" borderId="43" xfId="7" applyBorder="1" applyAlignment="1" applyProtection="1">
      <alignment horizontal="left" vertical="top"/>
    </xf>
    <xf numFmtId="0" fontId="9" fillId="0" borderId="150" xfId="6" applyFont="1" applyBorder="1" applyAlignment="1" applyProtection="1">
      <alignment horizontal="left"/>
    </xf>
    <xf numFmtId="0" fontId="9" fillId="0" borderId="151" xfId="6" applyFont="1" applyBorder="1" applyAlignment="1" applyProtection="1">
      <alignment horizontal="left"/>
    </xf>
    <xf numFmtId="0" fontId="9" fillId="0" borderId="149" xfId="6" applyFont="1" applyBorder="1" applyAlignment="1" applyProtection="1">
      <alignment horizontal="left"/>
    </xf>
    <xf numFmtId="0" fontId="9" fillId="0" borderId="152" xfId="6" applyFont="1" applyBorder="1" applyAlignment="1" applyProtection="1">
      <alignment horizontal="left"/>
    </xf>
    <xf numFmtId="166" fontId="8" fillId="0" borderId="149" xfId="6" applyNumberFormat="1" applyFont="1" applyBorder="1" applyAlignment="1" applyProtection="1">
      <alignment horizontal="left"/>
    </xf>
    <xf numFmtId="166" fontId="8" fillId="0" borderId="152" xfId="6" applyNumberFormat="1" applyFont="1" applyBorder="1" applyAlignment="1" applyProtection="1">
      <alignment horizontal="left"/>
    </xf>
    <xf numFmtId="14" fontId="8" fillId="0" borderId="149" xfId="6" applyNumberFormat="1" applyFont="1" applyBorder="1" applyAlignment="1" applyProtection="1">
      <alignment horizontal="left"/>
    </xf>
    <xf numFmtId="14" fontId="8" fillId="0" borderId="152" xfId="6" applyNumberFormat="1" applyFont="1" applyBorder="1" applyAlignment="1" applyProtection="1">
      <alignment horizontal="left"/>
    </xf>
    <xf numFmtId="14" fontId="8" fillId="0" borderId="153" xfId="6" applyNumberFormat="1" applyFont="1" applyBorder="1" applyAlignment="1" applyProtection="1">
      <alignment horizontal="left"/>
    </xf>
    <xf numFmtId="14" fontId="8" fillId="0" borderId="154" xfId="6" applyNumberFormat="1" applyFont="1" applyBorder="1" applyAlignment="1" applyProtection="1">
      <alignment horizontal="left"/>
    </xf>
    <xf numFmtId="0" fontId="17" fillId="19" borderId="16" xfId="7" applyFont="1" applyFill="1" applyBorder="1" applyAlignment="1" applyProtection="1">
      <alignment horizontal="left" vertical="center" wrapText="1"/>
    </xf>
    <xf numFmtId="0" fontId="17" fillId="19" borderId="0" xfId="7" applyFont="1" applyFill="1" applyBorder="1" applyAlignment="1" applyProtection="1">
      <alignment horizontal="left" vertical="center" wrapText="1"/>
    </xf>
    <xf numFmtId="0" fontId="17" fillId="19" borderId="20" xfId="7" applyFont="1" applyFill="1" applyBorder="1" applyAlignment="1" applyProtection="1">
      <alignment horizontal="left" vertical="center" wrapText="1"/>
    </xf>
    <xf numFmtId="0" fontId="17" fillId="19" borderId="21" xfId="7" applyFont="1" applyFill="1" applyBorder="1" applyAlignment="1" applyProtection="1">
      <alignment horizontal="left" vertical="center" wrapText="1"/>
    </xf>
    <xf numFmtId="0" fontId="17" fillId="19" borderId="22" xfId="7" applyFont="1" applyFill="1" applyBorder="1" applyAlignment="1" applyProtection="1">
      <alignment horizontal="left" vertical="center" wrapText="1"/>
    </xf>
    <xf numFmtId="0" fontId="17" fillId="19" borderId="23" xfId="7" applyFont="1" applyFill="1" applyBorder="1" applyAlignment="1" applyProtection="1">
      <alignment horizontal="left" vertical="center" wrapText="1"/>
    </xf>
    <xf numFmtId="0" fontId="7" fillId="6" borderId="41" xfId="7" applyFont="1" applyBorder="1" applyAlignment="1">
      <alignment horizontal="left" vertical="top"/>
    </xf>
    <xf numFmtId="0" fontId="7" fillId="6" borderId="43" xfId="7" applyFont="1" applyBorder="1" applyAlignment="1">
      <alignment horizontal="left" vertical="top"/>
    </xf>
  </cellXfs>
  <cellStyles count="23">
    <cellStyle name="40% - Accent1" xfId="4" builtinId="31"/>
    <cellStyle name="60% - Accent2" xfId="5" builtinId="36"/>
    <cellStyle name="Auto Populated Cells" xfId="8"/>
    <cellStyle name="Calculation 2" xfId="9"/>
    <cellStyle name="Conditional Cell" xfId="10"/>
    <cellStyle name="Explanatory Text 2" xfId="11"/>
    <cellStyle name="Explanatory Text 3" xfId="20"/>
    <cellStyle name="Fixed Values" xfId="12"/>
    <cellStyle name="Heading 4 2" xfId="7"/>
    <cellStyle name="Hyperlink" xfId="1" builtinId="8"/>
    <cellStyle name="Hyperlink 2" xfId="19"/>
    <cellStyle name="Input 2" xfId="13"/>
    <cellStyle name="Input 3" xfId="18"/>
    <cellStyle name="Normal" xfId="0" builtinId="0"/>
    <cellStyle name="Normal 2" xfId="2"/>
    <cellStyle name="Normal 2 2" xfId="21"/>
    <cellStyle name="Normal 3" xfId="3"/>
    <cellStyle name="Normal 3 2" xfId="22"/>
    <cellStyle name="Normal 4" xfId="6"/>
    <cellStyle name="Output 2" xfId="14"/>
    <cellStyle name="Revision Needed" xfId="15"/>
    <cellStyle name="Tab Header" xfId="16"/>
    <cellStyle name="Table Header" xfId="17"/>
  </cellStyles>
  <dxfs count="23">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s>
  <tableStyles count="0" defaultTableStyle="TableStyleMedium9" defaultPivotStyle="PivotStyleLight16"/>
  <colors>
    <mruColors>
      <color rgb="FF800000"/>
      <color rgb="FFFFFFCC"/>
      <color rgb="FFFFCCFF"/>
      <color rgb="FF99CCFF"/>
      <color rgb="FFFFCCCC"/>
      <color rgb="FF0066CC"/>
      <color rgb="FF000000"/>
      <color rgb="FF99FF66"/>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261968</xdr:colOff>
      <xdr:row>64</xdr:row>
      <xdr:rowOff>107154</xdr:rowOff>
    </xdr:from>
    <xdr:to>
      <xdr:col>12</xdr:col>
      <xdr:colOff>421006</xdr:colOff>
      <xdr:row>67</xdr:row>
      <xdr:rowOff>342899</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8941624" y="19216685"/>
          <a:ext cx="3737717" cy="914400"/>
        </a:xfrm>
        <a:prstGeom prst="rect">
          <a:avLst/>
        </a:prstGeom>
        <a:noFill/>
      </xdr:spPr>
    </xdr:pic>
    <xdr:clientData/>
  </xdr:twoCellAnchor>
  <xdr:twoCellAnchor editAs="oneCell">
    <xdr:from>
      <xdr:col>8</xdr:col>
      <xdr:colOff>285780</xdr:colOff>
      <xdr:row>71</xdr:row>
      <xdr:rowOff>150802</xdr:rowOff>
    </xdr:from>
    <xdr:to>
      <xdr:col>12</xdr:col>
      <xdr:colOff>317351</xdr:colOff>
      <xdr:row>74</xdr:row>
      <xdr:rowOff>430203</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8965436" y="20772427"/>
          <a:ext cx="3610250" cy="92233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261968</xdr:colOff>
      <xdr:row>64</xdr:row>
      <xdr:rowOff>107154</xdr:rowOff>
    </xdr:from>
    <xdr:to>
      <xdr:col>12</xdr:col>
      <xdr:colOff>421006</xdr:colOff>
      <xdr:row>67</xdr:row>
      <xdr:rowOff>342897</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005918" y="16147254"/>
          <a:ext cx="3721388" cy="921544"/>
        </a:xfrm>
        <a:prstGeom prst="rect">
          <a:avLst/>
        </a:prstGeom>
        <a:noFill/>
      </xdr:spPr>
    </xdr:pic>
    <xdr:clientData/>
  </xdr:twoCellAnchor>
  <xdr:twoCellAnchor editAs="oneCell">
    <xdr:from>
      <xdr:col>8</xdr:col>
      <xdr:colOff>285780</xdr:colOff>
      <xdr:row>71</xdr:row>
      <xdr:rowOff>150802</xdr:rowOff>
    </xdr:from>
    <xdr:to>
      <xdr:col>12</xdr:col>
      <xdr:colOff>317351</xdr:colOff>
      <xdr:row>74</xdr:row>
      <xdr:rowOff>430201</xdr:rowOff>
    </xdr:to>
    <xdr:pic>
      <xdr:nvPicPr>
        <xdr:cNvPr id="5"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9029730" y="18029227"/>
          <a:ext cx="3593921" cy="9080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fr.gpoaccess.gov/cgi/t/text/text-idx?c=ecfr&amp;sid=4a2c5fd0211c9f2cc694bd996a3024b7&amp;rgn=div9&amp;view=text&amp;node=10:3.0.1.4.18.2.9.6.7&amp;idno=10" TargetMode="External"/><Relationship Id="rId1" Type="http://schemas.openxmlformats.org/officeDocument/2006/relationships/hyperlink" Target="http://ecfr.gpoaccess.gov/cgi/t/text/text-idx?c=ecfr&amp;sid=90b436e5a5fddce10dde4ce1be7a9bea&amp;rgn=div9&amp;view=text&amp;node=10:3.0.1.4.17.2.9.6.6&amp;idno=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1"/>
  <sheetViews>
    <sheetView showGridLines="0" tabSelected="1" zoomScale="80" zoomScaleNormal="80" workbookViewId="0">
      <pane ySplit="3" topLeftCell="A4" activePane="bottomLeft" state="frozen"/>
      <selection pane="bottomLeft" activeCell="B13" sqref="B13:C13"/>
    </sheetView>
  </sheetViews>
  <sheetFormatPr defaultRowHeight="16.5" x14ac:dyDescent="0.25"/>
  <cols>
    <col min="1" max="1" width="3.42578125" style="125" customWidth="1"/>
    <col min="2" max="2" width="39.42578125" style="125" customWidth="1"/>
    <col min="3" max="3" width="153.7109375" style="125" customWidth="1"/>
    <col min="4" max="4" width="4.42578125" style="125" customWidth="1"/>
    <col min="5" max="5" width="3.7109375" style="125" customWidth="1"/>
    <col min="6" max="16384" width="9.140625" style="125"/>
  </cols>
  <sheetData>
    <row r="1" spans="2:5" ht="17.25" thickBot="1" x14ac:dyDescent="0.3"/>
    <row r="2" spans="2:5" ht="16.5" customHeight="1" x14ac:dyDescent="0.25">
      <c r="B2" s="616" t="s">
        <v>465</v>
      </c>
      <c r="C2" s="617"/>
    </row>
    <row r="3" spans="2:5" ht="16.5" customHeight="1" thickBot="1" x14ac:dyDescent="0.3">
      <c r="B3" s="618"/>
      <c r="C3" s="619"/>
    </row>
    <row r="4" spans="2:5" ht="17.25" customHeight="1" thickBot="1" x14ac:dyDescent="0.3">
      <c r="E4" s="126"/>
    </row>
    <row r="5" spans="2:5" ht="18" thickBot="1" x14ac:dyDescent="0.3">
      <c r="B5" s="556" t="str">
        <f>'Version Control'!$B$2</f>
        <v>Title Block</v>
      </c>
      <c r="C5" s="117"/>
      <c r="E5" s="126"/>
    </row>
    <row r="6" spans="2:5" s="129" customFormat="1" x14ac:dyDescent="0.25">
      <c r="B6" s="127" t="str">
        <f>'Version Control'!$B$3</f>
        <v>File Name:</v>
      </c>
      <c r="C6" s="128" t="str">
        <f ca="1">'Version Control'!$C$3</f>
        <v>Residential Refrigerator-Freezer - v2.7_Multiple Defrost Waiver.xlsx</v>
      </c>
      <c r="E6" s="130"/>
    </row>
    <row r="7" spans="2:5" s="129" customFormat="1" x14ac:dyDescent="0.25">
      <c r="B7" s="131" t="str">
        <f>'Version Control'!$B$4</f>
        <v>Tab Name:</v>
      </c>
      <c r="C7" s="132" t="str">
        <f ca="1">MID(CELL("filename",A4), FIND("]", CELL("filename", A4))+ 1, 255)</f>
        <v>Instructions</v>
      </c>
      <c r="E7" s="130"/>
    </row>
    <row r="8" spans="2:5" s="129" customFormat="1" x14ac:dyDescent="0.25">
      <c r="B8" s="133" t="str">
        <f>'Version Control'!$B$5</f>
        <v>Version Number:</v>
      </c>
      <c r="C8" s="134" t="str">
        <f>'Version Control'!$C$5</f>
        <v>2.7_Multiple Defrost Waiver</v>
      </c>
      <c r="E8" s="130"/>
    </row>
    <row r="9" spans="2:5" s="129" customFormat="1" ht="17.25" thickBot="1" x14ac:dyDescent="0.3">
      <c r="B9" s="136" t="str">
        <f>'Version Control'!$B$6</f>
        <v xml:space="preserve">Latest Revision Date: </v>
      </c>
      <c r="C9" s="137">
        <f>'Version Control'!$C$6</f>
        <v>41598</v>
      </c>
      <c r="E9" s="130"/>
    </row>
    <row r="10" spans="2:5" x14ac:dyDescent="0.25">
      <c r="E10" s="126"/>
    </row>
    <row r="11" spans="2:5" ht="17.25" thickBot="1" x14ac:dyDescent="0.3">
      <c r="E11" s="126"/>
    </row>
    <row r="12" spans="2:5" ht="18" thickBot="1" x14ac:dyDescent="0.3">
      <c r="B12" s="106" t="s">
        <v>217</v>
      </c>
      <c r="C12" s="108"/>
      <c r="E12" s="126"/>
    </row>
    <row r="13" spans="2:5" ht="20.25" customHeight="1" thickBot="1" x14ac:dyDescent="0.3">
      <c r="B13" s="622" t="s">
        <v>284</v>
      </c>
      <c r="C13" s="623"/>
      <c r="E13" s="126"/>
    </row>
    <row r="14" spans="2:5" ht="17.25" thickBot="1" x14ac:dyDescent="0.3">
      <c r="E14" s="126"/>
    </row>
    <row r="15" spans="2:5" ht="18" thickBot="1" x14ac:dyDescent="0.3">
      <c r="B15" s="106" t="s">
        <v>113</v>
      </c>
      <c r="C15" s="108"/>
      <c r="E15" s="126"/>
    </row>
    <row r="16" spans="2:5" ht="18" thickBot="1" x14ac:dyDescent="0.3">
      <c r="B16" s="557" t="s">
        <v>218</v>
      </c>
      <c r="C16" s="558" t="s">
        <v>219</v>
      </c>
      <c r="E16" s="126"/>
    </row>
    <row r="17" spans="2:5" x14ac:dyDescent="0.25">
      <c r="B17" s="242" t="s">
        <v>253</v>
      </c>
      <c r="C17" s="559" t="s">
        <v>447</v>
      </c>
      <c r="E17" s="126"/>
    </row>
    <row r="18" spans="2:5" x14ac:dyDescent="0.25">
      <c r="B18" s="133" t="s">
        <v>354</v>
      </c>
      <c r="C18" s="560" t="s">
        <v>448</v>
      </c>
      <c r="E18" s="126"/>
    </row>
    <row r="19" spans="2:5" x14ac:dyDescent="0.25">
      <c r="B19" s="133" t="s">
        <v>355</v>
      </c>
      <c r="C19" s="560" t="s">
        <v>449</v>
      </c>
      <c r="E19" s="126"/>
    </row>
    <row r="20" spans="2:5" x14ac:dyDescent="0.25">
      <c r="B20" s="133" t="s">
        <v>356</v>
      </c>
      <c r="C20" s="560" t="s">
        <v>450</v>
      </c>
      <c r="E20" s="126"/>
    </row>
    <row r="21" spans="2:5" x14ac:dyDescent="0.25">
      <c r="B21" s="133" t="s">
        <v>357</v>
      </c>
      <c r="C21" s="560" t="s">
        <v>451</v>
      </c>
      <c r="E21" s="126"/>
    </row>
    <row r="22" spans="2:5" x14ac:dyDescent="0.25">
      <c r="B22" s="133" t="s">
        <v>358</v>
      </c>
      <c r="C22" s="560" t="s">
        <v>450</v>
      </c>
      <c r="E22" s="126"/>
    </row>
    <row r="23" spans="2:5" x14ac:dyDescent="0.25">
      <c r="B23" s="133" t="s">
        <v>220</v>
      </c>
      <c r="C23" s="560" t="s">
        <v>452</v>
      </c>
      <c r="E23" s="126"/>
    </row>
    <row r="24" spans="2:5" x14ac:dyDescent="0.25">
      <c r="B24" s="133" t="s">
        <v>247</v>
      </c>
      <c r="C24" s="560" t="s">
        <v>453</v>
      </c>
      <c r="E24" s="126"/>
    </row>
    <row r="25" spans="2:5" x14ac:dyDescent="0.25">
      <c r="B25" s="133" t="s">
        <v>464</v>
      </c>
      <c r="C25" s="560" t="s">
        <v>454</v>
      </c>
      <c r="E25" s="126"/>
    </row>
    <row r="26" spans="2:5" x14ac:dyDescent="0.25">
      <c r="B26" s="133" t="s">
        <v>43</v>
      </c>
      <c r="C26" s="560" t="s">
        <v>455</v>
      </c>
      <c r="E26" s="126"/>
    </row>
    <row r="27" spans="2:5" x14ac:dyDescent="0.25">
      <c r="B27" s="133" t="s">
        <v>40</v>
      </c>
      <c r="C27" s="560" t="s">
        <v>456</v>
      </c>
      <c r="E27" s="126"/>
    </row>
    <row r="28" spans="2:5" x14ac:dyDescent="0.25">
      <c r="B28" s="133" t="s">
        <v>249</v>
      </c>
      <c r="C28" s="560" t="s">
        <v>457</v>
      </c>
      <c r="E28" s="126"/>
    </row>
    <row r="29" spans="2:5" x14ac:dyDescent="0.25">
      <c r="B29" s="133" t="s">
        <v>250</v>
      </c>
      <c r="C29" s="560" t="s">
        <v>458</v>
      </c>
      <c r="E29" s="126"/>
    </row>
    <row r="30" spans="2:5" x14ac:dyDescent="0.25">
      <c r="B30" s="133" t="s">
        <v>174</v>
      </c>
      <c r="C30" s="560" t="s">
        <v>459</v>
      </c>
      <c r="E30" s="126"/>
    </row>
    <row r="31" spans="2:5" x14ac:dyDescent="0.25">
      <c r="B31" s="133" t="s">
        <v>278</v>
      </c>
      <c r="C31" s="560" t="s">
        <v>460</v>
      </c>
      <c r="E31" s="126"/>
    </row>
    <row r="32" spans="2:5" x14ac:dyDescent="0.25">
      <c r="B32" s="133" t="s">
        <v>246</v>
      </c>
      <c r="C32" s="560" t="s">
        <v>461</v>
      </c>
      <c r="E32" s="126"/>
    </row>
    <row r="33" spans="2:5" x14ac:dyDescent="0.25">
      <c r="B33" s="138" t="s">
        <v>251</v>
      </c>
      <c r="C33" s="561" t="s">
        <v>462</v>
      </c>
      <c r="E33" s="126"/>
    </row>
    <row r="34" spans="2:5" ht="17.25" thickBot="1" x14ac:dyDescent="0.3">
      <c r="B34" s="139" t="s">
        <v>248</v>
      </c>
      <c r="C34" s="562" t="s">
        <v>463</v>
      </c>
      <c r="E34" s="126"/>
    </row>
    <row r="35" spans="2:5" ht="18" thickBot="1" x14ac:dyDescent="0.3">
      <c r="B35" s="140"/>
      <c r="C35" s="140"/>
      <c r="E35" s="126"/>
    </row>
    <row r="36" spans="2:5" s="129" customFormat="1" ht="21.75" thickBot="1" x14ac:dyDescent="0.3">
      <c r="B36" s="115" t="s">
        <v>343</v>
      </c>
      <c r="C36" s="31"/>
      <c r="E36" s="130"/>
    </row>
    <row r="37" spans="2:5" s="129" customFormat="1" ht="15" customHeight="1" x14ac:dyDescent="0.25">
      <c r="B37" s="32" t="s">
        <v>344</v>
      </c>
      <c r="C37" s="33"/>
      <c r="E37" s="130"/>
    </row>
    <row r="38" spans="2:5" s="129" customFormat="1" ht="15" customHeight="1" x14ac:dyDescent="0.25">
      <c r="B38" s="469" t="s">
        <v>391</v>
      </c>
      <c r="C38" s="33"/>
      <c r="E38" s="130"/>
    </row>
    <row r="39" spans="2:5" x14ac:dyDescent="0.25">
      <c r="B39" s="34" t="s">
        <v>177</v>
      </c>
      <c r="C39" s="35"/>
      <c r="E39" s="126"/>
    </row>
    <row r="40" spans="2:5" x14ac:dyDescent="0.25">
      <c r="B40" s="151" t="s">
        <v>279</v>
      </c>
      <c r="C40" s="35"/>
      <c r="E40" s="126"/>
    </row>
    <row r="41" spans="2:5" ht="21.75" thickBot="1" x14ac:dyDescent="0.3">
      <c r="B41" s="36" t="s">
        <v>364</v>
      </c>
      <c r="C41" s="33"/>
      <c r="E41" s="126"/>
    </row>
    <row r="42" spans="2:5" ht="17.25" thickBot="1" x14ac:dyDescent="0.3">
      <c r="B42" s="37"/>
      <c r="C42" s="31"/>
      <c r="E42" s="126"/>
    </row>
    <row r="43" spans="2:5" ht="18.75" thickBot="1" x14ac:dyDescent="0.3">
      <c r="B43" s="38" t="s">
        <v>345</v>
      </c>
      <c r="C43" s="39"/>
      <c r="E43" s="126"/>
    </row>
    <row r="44" spans="2:5" ht="16.5" customHeight="1" x14ac:dyDescent="0.25">
      <c r="B44" s="624" t="s">
        <v>346</v>
      </c>
      <c r="C44" s="625"/>
      <c r="E44" s="126"/>
    </row>
    <row r="45" spans="2:5" ht="23.25" customHeight="1" thickBot="1" x14ac:dyDescent="0.3">
      <c r="B45" s="630"/>
      <c r="C45" s="631"/>
      <c r="E45" s="126"/>
    </row>
    <row r="46" spans="2:5" x14ac:dyDescent="0.25">
      <c r="B46" s="624" t="s">
        <v>347</v>
      </c>
      <c r="C46" s="625"/>
      <c r="E46" s="126"/>
    </row>
    <row r="47" spans="2:5" ht="17.25" thickBot="1" x14ac:dyDescent="0.3">
      <c r="B47" s="626"/>
      <c r="C47" s="627"/>
      <c r="E47" s="126"/>
    </row>
    <row r="48" spans="2:5" ht="17.25" x14ac:dyDescent="0.25">
      <c r="B48" s="40"/>
      <c r="C48" s="41"/>
      <c r="E48" s="126"/>
    </row>
    <row r="49" spans="2:5" ht="21" x14ac:dyDescent="0.25">
      <c r="B49" s="42" t="s">
        <v>348</v>
      </c>
      <c r="C49" s="43" t="s">
        <v>400</v>
      </c>
      <c r="E49" s="126"/>
    </row>
    <row r="50" spans="2:5" ht="17.25" x14ac:dyDescent="0.25">
      <c r="B50" s="44"/>
      <c r="C50" s="45"/>
      <c r="E50" s="126"/>
    </row>
    <row r="51" spans="2:5" ht="17.25" x14ac:dyDescent="0.25">
      <c r="B51" s="46" t="s">
        <v>349</v>
      </c>
      <c r="C51" s="47"/>
      <c r="E51" s="126"/>
    </row>
    <row r="52" spans="2:5" x14ac:dyDescent="0.25">
      <c r="B52" s="141" t="s">
        <v>44</v>
      </c>
      <c r="C52" s="552" t="s">
        <v>220</v>
      </c>
      <c r="E52" s="126"/>
    </row>
    <row r="53" spans="2:5" ht="17.25" x14ac:dyDescent="0.25">
      <c r="B53" s="48" t="s">
        <v>350</v>
      </c>
      <c r="C53" s="49"/>
      <c r="E53" s="126"/>
    </row>
    <row r="54" spans="2:5" x14ac:dyDescent="0.25">
      <c r="B54" s="141" t="s">
        <v>45</v>
      </c>
      <c r="C54" s="552" t="s">
        <v>247</v>
      </c>
      <c r="E54" s="126"/>
    </row>
    <row r="55" spans="2:5" ht="18" thickBot="1" x14ac:dyDescent="0.3">
      <c r="B55" s="628" t="s">
        <v>351</v>
      </c>
      <c r="C55" s="629"/>
      <c r="E55" s="126"/>
    </row>
    <row r="56" spans="2:5" x14ac:dyDescent="0.25">
      <c r="B56" s="142" t="s">
        <v>46</v>
      </c>
      <c r="C56" s="143" t="s">
        <v>129</v>
      </c>
      <c r="E56" s="126"/>
    </row>
    <row r="57" spans="2:5" x14ac:dyDescent="0.25">
      <c r="B57" s="144" t="s">
        <v>47</v>
      </c>
      <c r="C57" s="145" t="s">
        <v>43</v>
      </c>
      <c r="E57" s="126"/>
    </row>
    <row r="58" spans="2:5" x14ac:dyDescent="0.25">
      <c r="B58" s="144" t="s">
        <v>48</v>
      </c>
      <c r="C58" s="145" t="s">
        <v>40</v>
      </c>
      <c r="E58" s="126"/>
    </row>
    <row r="59" spans="2:5" x14ac:dyDescent="0.25">
      <c r="B59" s="144" t="s">
        <v>49</v>
      </c>
      <c r="C59" s="145" t="s">
        <v>365</v>
      </c>
      <c r="E59" s="126"/>
    </row>
    <row r="60" spans="2:5" x14ac:dyDescent="0.25">
      <c r="B60" s="144" t="s">
        <v>50</v>
      </c>
      <c r="C60" s="145" t="s">
        <v>366</v>
      </c>
      <c r="E60" s="126"/>
    </row>
    <row r="61" spans="2:5" ht="17.25" thickBot="1" x14ac:dyDescent="0.3">
      <c r="B61" s="146" t="s">
        <v>51</v>
      </c>
      <c r="C61" s="147" t="s">
        <v>367</v>
      </c>
      <c r="E61" s="126"/>
    </row>
    <row r="62" spans="2:5" ht="18" thickBot="1" x14ac:dyDescent="0.3">
      <c r="B62" s="620" t="s">
        <v>352</v>
      </c>
      <c r="C62" s="621"/>
      <c r="E62" s="126"/>
    </row>
    <row r="63" spans="2:5" x14ac:dyDescent="0.25">
      <c r="B63" s="142" t="s">
        <v>175</v>
      </c>
      <c r="C63" s="143" t="s">
        <v>278</v>
      </c>
      <c r="E63" s="126"/>
    </row>
    <row r="64" spans="2:5" x14ac:dyDescent="0.25">
      <c r="B64" s="144" t="s">
        <v>221</v>
      </c>
      <c r="C64" s="550" t="s">
        <v>398</v>
      </c>
      <c r="E64" s="126"/>
    </row>
    <row r="65" spans="2:5" ht="17.25" thickBot="1" x14ac:dyDescent="0.3">
      <c r="B65" s="146" t="s">
        <v>353</v>
      </c>
      <c r="C65" s="147" t="s">
        <v>368</v>
      </c>
      <c r="E65" s="126"/>
    </row>
    <row r="66" spans="2:5" ht="17.25" thickBot="1" x14ac:dyDescent="0.3">
      <c r="E66" s="126"/>
    </row>
    <row r="67" spans="2:5" ht="18" thickBot="1" x14ac:dyDescent="0.3">
      <c r="B67" s="106" t="s">
        <v>143</v>
      </c>
      <c r="C67" s="108"/>
      <c r="E67" s="126"/>
    </row>
    <row r="68" spans="2:5" x14ac:dyDescent="0.25">
      <c r="B68" s="470" t="s">
        <v>399</v>
      </c>
      <c r="C68" s="463"/>
      <c r="E68" s="126"/>
    </row>
    <row r="69" spans="2:5" x14ac:dyDescent="0.25">
      <c r="B69" s="471" t="s">
        <v>257</v>
      </c>
      <c r="C69" s="465"/>
      <c r="E69" s="126"/>
    </row>
    <row r="70" spans="2:5" x14ac:dyDescent="0.25">
      <c r="B70" s="471" t="s">
        <v>405</v>
      </c>
      <c r="C70" s="465"/>
      <c r="E70" s="126"/>
    </row>
    <row r="71" spans="2:5" ht="17.25" x14ac:dyDescent="0.25">
      <c r="B71" s="471" t="s">
        <v>369</v>
      </c>
      <c r="C71" s="472"/>
      <c r="E71" s="126"/>
    </row>
    <row r="72" spans="2:5" x14ac:dyDescent="0.25">
      <c r="B72" s="471" t="s">
        <v>144</v>
      </c>
      <c r="C72" s="465"/>
      <c r="E72" s="126"/>
    </row>
    <row r="73" spans="2:5" x14ac:dyDescent="0.25">
      <c r="B73" s="471" t="s">
        <v>145</v>
      </c>
      <c r="C73" s="465"/>
      <c r="E73" s="126"/>
    </row>
    <row r="74" spans="2:5" x14ac:dyDescent="0.25">
      <c r="B74" s="471" t="s">
        <v>146</v>
      </c>
      <c r="C74" s="465"/>
      <c r="E74" s="126"/>
    </row>
    <row r="75" spans="2:5" x14ac:dyDescent="0.25">
      <c r="B75" s="471" t="s">
        <v>147</v>
      </c>
      <c r="C75" s="465"/>
      <c r="E75" s="126"/>
    </row>
    <row r="76" spans="2:5" x14ac:dyDescent="0.25">
      <c r="B76" s="471" t="s">
        <v>407</v>
      </c>
      <c r="C76" s="465"/>
      <c r="E76" s="126"/>
    </row>
    <row r="77" spans="2:5" x14ac:dyDescent="0.25">
      <c r="B77" s="471" t="s">
        <v>408</v>
      </c>
      <c r="C77" s="465"/>
      <c r="E77" s="126"/>
    </row>
    <row r="78" spans="2:5" x14ac:dyDescent="0.25">
      <c r="B78" s="471" t="s">
        <v>148</v>
      </c>
      <c r="C78" s="472"/>
      <c r="E78" s="126"/>
    </row>
    <row r="79" spans="2:5" ht="17.25" thickBot="1" x14ac:dyDescent="0.3">
      <c r="B79" s="473" t="s">
        <v>401</v>
      </c>
      <c r="C79" s="474"/>
      <c r="E79" s="126"/>
    </row>
    <row r="80" spans="2:5" x14ac:dyDescent="0.25">
      <c r="E80" s="126"/>
    </row>
    <row r="81" spans="1:5" x14ac:dyDescent="0.25">
      <c r="A81" s="126"/>
      <c r="B81" s="126"/>
      <c r="C81" s="126"/>
      <c r="D81" s="126"/>
      <c r="E81" s="126"/>
    </row>
  </sheetData>
  <sheetProtection password="CAE2" sheet="1" objects="1" scenarios="1" selectLockedCells="1"/>
  <mergeCells count="6">
    <mergeCell ref="B2:C3"/>
    <mergeCell ref="B62:C62"/>
    <mergeCell ref="B13:C13"/>
    <mergeCell ref="B46:C47"/>
    <mergeCell ref="B55:C55"/>
    <mergeCell ref="B44:C45"/>
  </mergeCells>
  <hyperlinks>
    <hyperlink ref="B13" r:id="rId1" display="10 CFR 430 Subpart B Appendix A1:  Uniform Test Method for Measuring the Energy Consumption of Electric Refrigerators and Electric Refrigerator-Freezers [76 FR 12502, Mar. 7, 2011]"/>
    <hyperlink ref="B13:C13" r:id="rId2" display="10 CFR 430 Subpart B Appendix A1:  Uniform Test Method for Measuring the Energy Consumption of Electric Refrigerators and Electric Refrigerator-Freezers [76 FR 24781, May 2, 2011]"/>
    <hyperlink ref="C52" location="'General Info &amp; Test Results'!A1" display="Fill in Input Cells on &quot;General Info &amp; Test Results&quot; tab"/>
    <hyperlink ref="C56" location="Volume!A1" display="Fill in Input Cells on &quot;Volume&quot; tab"/>
    <hyperlink ref="C54" location="'Setup &amp; Instrumentation'!A1" display="Fill in Input Cells on &quot;Setup &amp; Instrumentation&quot; tab"/>
    <hyperlink ref="C57" location="'Test Conditions'!A1" display="Fill in Input Cells on &quot;Test Conditions&quot; tab"/>
    <hyperlink ref="C58" location="Settings!A1" display="Fill in Input Cells on &quot;Settings&quot; tab"/>
    <hyperlink ref="C59" location="'Energy Calcs (ASH Switch OFF)'!A1" display="Fill in Input Cells on &quot;Energy Calcs (ASH Switch OFF)&quot; tab"/>
    <hyperlink ref="C60" location="'Energy Calcs (ASH Switch ON)'!A1" display="Fill in Input Cells on &quot;Energy Calcs (ASH Switch ON)&quot; tab"/>
    <hyperlink ref="C61" location="Photos!A1" display="Fill in Input Cells on &quot;Photos&quot; tab, if applicable"/>
    <hyperlink ref="C63" location="Comments!A1" display="Fill in Input Cells on &quot;Comments&quot; tab"/>
    <hyperlink ref="C65" location="'Report Sign-Off Block'!A1" display="Fill in Input Cells on &quot;Report Sign-off Block&quot; tab"/>
  </hyperlinks>
  <pageMargins left="0.7" right="0.7" top="0.75" bottom="0.75" header="0.3" footer="0.3"/>
  <pageSetup orientation="portrait" horizontalDpi="200" verticalDpi="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N132"/>
  <sheetViews>
    <sheetView showGridLines="0" zoomScale="80" zoomScaleNormal="80" zoomScaleSheetLayoutView="85" workbookViewId="0">
      <pane ySplit="3" topLeftCell="A4" activePane="bottomLeft" state="frozen"/>
      <selection pane="bottomLeft" activeCell="C16" sqref="C16"/>
    </sheetView>
  </sheetViews>
  <sheetFormatPr defaultRowHeight="16.5" x14ac:dyDescent="0.25"/>
  <cols>
    <col min="1" max="1" width="5.140625" style="35" customWidth="1"/>
    <col min="2" max="2" width="31" style="35" customWidth="1"/>
    <col min="3" max="3" width="18.28515625" style="35" customWidth="1"/>
    <col min="4" max="4" width="14.42578125" style="35" customWidth="1"/>
    <col min="5" max="5" width="14.7109375" style="35" customWidth="1"/>
    <col min="6" max="6" width="16" style="35" customWidth="1"/>
    <col min="7" max="7" width="11.85546875" style="35" customWidth="1"/>
    <col min="8" max="8" width="27.42578125" style="35" customWidth="1"/>
    <col min="9" max="9" width="15.140625" style="35" customWidth="1"/>
    <col min="10" max="10" width="14.7109375" style="35" customWidth="1"/>
    <col min="11" max="11" width="14.42578125" style="35" customWidth="1"/>
    <col min="12" max="12" width="14.5703125" style="35" customWidth="1"/>
    <col min="13" max="13" width="5.7109375" style="35" customWidth="1"/>
    <col min="14" max="14" width="4" style="35" customWidth="1"/>
    <col min="15" max="16384" width="9.140625" style="35"/>
  </cols>
  <sheetData>
    <row r="1" spans="2:14" ht="17.25" thickBot="1" x14ac:dyDescent="0.3"/>
    <row r="2" spans="2:14" ht="16.5" customHeight="1" x14ac:dyDescent="0.25">
      <c r="B2" s="616" t="s">
        <v>465</v>
      </c>
      <c r="C2" s="632"/>
      <c r="D2" s="632"/>
      <c r="E2" s="632"/>
      <c r="F2" s="632"/>
      <c r="G2" s="632"/>
      <c r="H2" s="632"/>
      <c r="I2" s="632"/>
      <c r="J2" s="632"/>
      <c r="K2" s="632"/>
      <c r="L2" s="617"/>
    </row>
    <row r="3" spans="2:14" ht="17.25" customHeight="1" thickBot="1" x14ac:dyDescent="0.3">
      <c r="B3" s="618"/>
      <c r="C3" s="633"/>
      <c r="D3" s="633"/>
      <c r="E3" s="633"/>
      <c r="F3" s="633"/>
      <c r="G3" s="633"/>
      <c r="H3" s="633"/>
      <c r="I3" s="633"/>
      <c r="J3" s="633"/>
      <c r="K3" s="633"/>
      <c r="L3" s="619"/>
    </row>
    <row r="4" spans="2:14" ht="17.25" thickBot="1" x14ac:dyDescent="0.3">
      <c r="N4" s="154"/>
    </row>
    <row r="5" spans="2:14" ht="18" thickBot="1" x14ac:dyDescent="0.3">
      <c r="B5" s="655" t="str">
        <f>'Version Control'!$B$2</f>
        <v>Title Block</v>
      </c>
      <c r="C5" s="656"/>
      <c r="D5" s="656"/>
      <c r="E5" s="657"/>
      <c r="N5" s="154"/>
    </row>
    <row r="6" spans="2:14" ht="34.5" customHeight="1" x14ac:dyDescent="0.25">
      <c r="B6" s="242" t="str">
        <f>'Version Control'!$B$3</f>
        <v>File Name:</v>
      </c>
      <c r="C6" s="753" t="str">
        <f ca="1">'Version Control'!$C$3</f>
        <v>Residential Refrigerator-Freezer - v2.7_Multiple Defrost Waiver.xlsx</v>
      </c>
      <c r="D6" s="754"/>
      <c r="E6" s="755"/>
      <c r="N6" s="154"/>
    </row>
    <row r="7" spans="2:14" ht="18" x14ac:dyDescent="0.25">
      <c r="B7" s="131" t="str">
        <f>'Version Control'!$B$4</f>
        <v>Tab Name:</v>
      </c>
      <c r="C7" s="243" t="str">
        <f ca="1">MID(CELL("filename",A4), FIND("]", CELL("filename", A4))+ 1, 255)</f>
        <v>Test Conditions</v>
      </c>
      <c r="D7" s="244"/>
      <c r="E7" s="245"/>
      <c r="G7" s="155" t="s">
        <v>285</v>
      </c>
      <c r="N7" s="154"/>
    </row>
    <row r="8" spans="2:14" x14ac:dyDescent="0.25">
      <c r="B8" s="133" t="str">
        <f>'Version Control'!$B$5</f>
        <v>Version Number:</v>
      </c>
      <c r="C8" s="246" t="str">
        <f>'Version Control'!$C$5</f>
        <v>2.7_Multiple Defrost Waiver</v>
      </c>
      <c r="D8" s="244"/>
      <c r="E8" s="245"/>
      <c r="N8" s="154"/>
    </row>
    <row r="9" spans="2:14" x14ac:dyDescent="0.25">
      <c r="B9" s="133" t="str">
        <f>'Version Control'!$B$6</f>
        <v xml:space="preserve">Latest Revision Date: </v>
      </c>
      <c r="C9" s="247">
        <f>'Version Control'!$C$6</f>
        <v>41598</v>
      </c>
      <c r="D9" s="244"/>
      <c r="E9" s="245"/>
      <c r="N9" s="154"/>
    </row>
    <row r="10" spans="2:14" ht="17.25" thickBot="1" x14ac:dyDescent="0.3">
      <c r="B10" s="136" t="str">
        <f>'Version Control'!$B$7</f>
        <v xml:space="preserve">Test Completion Date: </v>
      </c>
      <c r="C10" s="248" t="str">
        <f>'Version Control'!$C$7</f>
        <v>[MM/DD/YYYY]</v>
      </c>
      <c r="D10" s="249"/>
      <c r="E10" s="250"/>
      <c r="N10" s="154"/>
    </row>
    <row r="11" spans="2:14" x14ac:dyDescent="0.25">
      <c r="N11" s="154"/>
    </row>
    <row r="12" spans="2:14" ht="17.25" thickBot="1" x14ac:dyDescent="0.3">
      <c r="B12" s="251"/>
      <c r="J12" s="183"/>
      <c r="K12" s="252"/>
      <c r="L12" s="252"/>
      <c r="N12" s="154"/>
    </row>
    <row r="13" spans="2:14" ht="40.5" customHeight="1" thickBot="1" x14ac:dyDescent="0.3">
      <c r="B13" s="714" t="s">
        <v>136</v>
      </c>
      <c r="C13" s="715"/>
      <c r="D13" s="716"/>
      <c r="E13" s="95"/>
      <c r="F13" s="95"/>
      <c r="G13" s="95"/>
      <c r="H13" s="95"/>
      <c r="I13" s="95"/>
      <c r="J13" s="95"/>
      <c r="N13" s="154"/>
    </row>
    <row r="14" spans="2:14" ht="55.5" customHeight="1" thickBot="1" x14ac:dyDescent="0.3">
      <c r="B14" s="711" t="s">
        <v>61</v>
      </c>
      <c r="C14" s="712"/>
      <c r="D14" s="713"/>
      <c r="E14" s="253"/>
      <c r="F14" s="253"/>
      <c r="G14" s="253"/>
      <c r="H14" s="253"/>
      <c r="I14" s="253"/>
      <c r="J14" s="253"/>
      <c r="N14" s="154"/>
    </row>
    <row r="15" spans="2:14" ht="34.5" x14ac:dyDescent="0.25">
      <c r="B15" s="254"/>
      <c r="C15" s="255" t="s">
        <v>119</v>
      </c>
      <c r="D15" s="256" t="s">
        <v>120</v>
      </c>
      <c r="E15" s="257"/>
      <c r="F15" s="257"/>
      <c r="G15" s="257"/>
      <c r="H15" s="257"/>
      <c r="I15" s="257"/>
      <c r="J15" s="257"/>
      <c r="N15" s="154"/>
    </row>
    <row r="16" spans="2:14" x14ac:dyDescent="0.25">
      <c r="B16" s="258" t="s">
        <v>116</v>
      </c>
      <c r="C16" s="259"/>
      <c r="D16" s="260"/>
      <c r="E16" s="183"/>
      <c r="F16" s="183"/>
      <c r="G16" s="183"/>
      <c r="H16" s="183"/>
      <c r="I16" s="183"/>
      <c r="J16" s="183"/>
      <c r="N16" s="154"/>
    </row>
    <row r="17" spans="2:14" x14ac:dyDescent="0.25">
      <c r="B17" s="258" t="s">
        <v>117</v>
      </c>
      <c r="C17" s="259"/>
      <c r="D17" s="260"/>
      <c r="E17" s="183"/>
      <c r="F17" s="183"/>
      <c r="G17" s="183"/>
      <c r="H17" s="183"/>
      <c r="I17" s="183"/>
      <c r="J17" s="183"/>
      <c r="N17" s="154"/>
    </row>
    <row r="18" spans="2:14" ht="17.25" thickBot="1" x14ac:dyDescent="0.3">
      <c r="B18" s="261" t="s">
        <v>118</v>
      </c>
      <c r="C18" s="262"/>
      <c r="D18" s="150"/>
      <c r="E18" s="183"/>
      <c r="F18" s="183"/>
      <c r="G18" s="183"/>
      <c r="H18" s="183"/>
      <c r="I18" s="183"/>
      <c r="J18" s="183"/>
      <c r="N18" s="154"/>
    </row>
    <row r="19" spans="2:14" ht="17.25" thickBot="1" x14ac:dyDescent="0.3">
      <c r="N19" s="154"/>
    </row>
    <row r="20" spans="2:14" ht="18" thickBot="1" x14ac:dyDescent="0.3">
      <c r="B20" s="78" t="s">
        <v>270</v>
      </c>
      <c r="C20" s="79"/>
      <c r="D20" s="79"/>
      <c r="E20" s="79"/>
      <c r="F20" s="79"/>
      <c r="G20" s="79"/>
      <c r="H20" s="79"/>
      <c r="I20" s="79"/>
      <c r="J20" s="108"/>
      <c r="N20" s="154"/>
    </row>
    <row r="21" spans="2:14" ht="15" customHeight="1" thickBot="1" x14ac:dyDescent="0.3">
      <c r="B21" s="263" t="s">
        <v>62</v>
      </c>
      <c r="C21" s="264"/>
      <c r="D21" s="264"/>
      <c r="E21" s="264"/>
      <c r="F21" s="264"/>
      <c r="G21" s="264"/>
      <c r="H21" s="264"/>
      <c r="I21" s="264"/>
      <c r="J21" s="265"/>
      <c r="N21" s="154"/>
    </row>
    <row r="22" spans="2:14" ht="17.25" x14ac:dyDescent="0.25">
      <c r="B22" s="254"/>
      <c r="C22" s="707" t="s">
        <v>282</v>
      </c>
      <c r="D22" s="707"/>
      <c r="E22" s="707"/>
      <c r="F22" s="707"/>
      <c r="G22" s="707"/>
      <c r="H22" s="707"/>
      <c r="I22" s="707"/>
      <c r="J22" s="708"/>
      <c r="N22" s="154"/>
    </row>
    <row r="23" spans="2:14" ht="17.25" x14ac:dyDescent="0.25">
      <c r="B23" s="254"/>
      <c r="C23" s="762" t="s">
        <v>155</v>
      </c>
      <c r="D23" s="763"/>
      <c r="E23" s="763"/>
      <c r="F23" s="764"/>
      <c r="G23" s="762" t="s">
        <v>375</v>
      </c>
      <c r="H23" s="763"/>
      <c r="I23" s="763"/>
      <c r="J23" s="765"/>
      <c r="N23" s="154"/>
    </row>
    <row r="24" spans="2:14" ht="17.25" x14ac:dyDescent="0.25">
      <c r="B24" s="254"/>
      <c r="C24" s="758" t="s">
        <v>92</v>
      </c>
      <c r="D24" s="758"/>
      <c r="E24" s="758" t="s">
        <v>93</v>
      </c>
      <c r="F24" s="758"/>
      <c r="G24" s="758" t="s">
        <v>92</v>
      </c>
      <c r="H24" s="758"/>
      <c r="I24" s="758" t="s">
        <v>93</v>
      </c>
      <c r="J24" s="761"/>
      <c r="N24" s="154"/>
    </row>
    <row r="25" spans="2:14" ht="17.25" x14ac:dyDescent="0.25">
      <c r="B25" s="254"/>
      <c r="C25" s="266" t="s">
        <v>54</v>
      </c>
      <c r="D25" s="267" t="s">
        <v>55</v>
      </c>
      <c r="E25" s="266" t="s">
        <v>54</v>
      </c>
      <c r="F25" s="267" t="s">
        <v>55</v>
      </c>
      <c r="G25" s="266" t="s">
        <v>54</v>
      </c>
      <c r="H25" s="267" t="s">
        <v>55</v>
      </c>
      <c r="I25" s="266" t="s">
        <v>54</v>
      </c>
      <c r="J25" s="268" t="s">
        <v>55</v>
      </c>
      <c r="N25" s="154"/>
    </row>
    <row r="26" spans="2:14" x14ac:dyDescent="0.25">
      <c r="B26" s="269" t="s">
        <v>53</v>
      </c>
      <c r="C26" s="270"/>
      <c r="D26" s="271"/>
      <c r="E26" s="271"/>
      <c r="F26" s="271"/>
      <c r="G26" s="272"/>
      <c r="H26" s="272"/>
      <c r="I26" s="272"/>
      <c r="J26" s="273"/>
      <c r="N26" s="154"/>
    </row>
    <row r="27" spans="2:14" x14ac:dyDescent="0.25">
      <c r="B27" s="269" t="s">
        <v>30</v>
      </c>
      <c r="C27" s="270"/>
      <c r="D27" s="271"/>
      <c r="E27" s="271"/>
      <c r="F27" s="271"/>
      <c r="G27" s="272"/>
      <c r="H27" s="272"/>
      <c r="I27" s="272"/>
      <c r="J27" s="273"/>
      <c r="N27" s="154"/>
    </row>
    <row r="28" spans="2:14" ht="18" thickBot="1" x14ac:dyDescent="0.3">
      <c r="B28" s="274" t="s">
        <v>374</v>
      </c>
      <c r="C28" s="275"/>
      <c r="D28" s="275"/>
      <c r="E28" s="275"/>
      <c r="F28" s="275"/>
      <c r="G28" s="276"/>
      <c r="H28" s="177"/>
      <c r="I28" s="275"/>
      <c r="J28" s="150"/>
      <c r="K28" s="183"/>
      <c r="L28" s="277"/>
      <c r="N28" s="154"/>
    </row>
    <row r="29" spans="2:14" ht="17.25" thickBot="1" x14ac:dyDescent="0.3">
      <c r="N29" s="154"/>
    </row>
    <row r="30" spans="2:14" ht="18" thickBot="1" x14ac:dyDescent="0.3">
      <c r="B30" s="655" t="s">
        <v>271</v>
      </c>
      <c r="C30" s="656"/>
      <c r="D30" s="656"/>
      <c r="E30" s="656"/>
      <c r="F30" s="656"/>
      <c r="G30" s="656"/>
      <c r="H30" s="656"/>
      <c r="I30" s="656"/>
      <c r="J30" s="657"/>
      <c r="N30" s="154"/>
    </row>
    <row r="31" spans="2:14" ht="15" customHeight="1" x14ac:dyDescent="0.25">
      <c r="B31" s="717" t="s">
        <v>359</v>
      </c>
      <c r="C31" s="718"/>
      <c r="D31" s="718"/>
      <c r="E31" s="718"/>
      <c r="F31" s="718"/>
      <c r="G31" s="718"/>
      <c r="H31" s="718"/>
      <c r="I31" s="718"/>
      <c r="J31" s="719"/>
      <c r="N31" s="154"/>
    </row>
    <row r="32" spans="2:14" ht="16.5" customHeight="1" thickBot="1" x14ac:dyDescent="0.3">
      <c r="B32" s="720"/>
      <c r="C32" s="721"/>
      <c r="D32" s="721"/>
      <c r="E32" s="721"/>
      <c r="F32" s="721"/>
      <c r="G32" s="721"/>
      <c r="H32" s="721"/>
      <c r="I32" s="721"/>
      <c r="J32" s="722"/>
      <c r="N32" s="154"/>
    </row>
    <row r="33" spans="2:14" x14ac:dyDescent="0.25">
      <c r="B33" s="673"/>
      <c r="C33" s="674"/>
      <c r="D33" s="674"/>
      <c r="E33" s="674"/>
      <c r="F33" s="674"/>
      <c r="G33" s="674"/>
      <c r="H33" s="674"/>
      <c r="I33" s="674"/>
      <c r="J33" s="675"/>
      <c r="N33" s="154"/>
    </row>
    <row r="34" spans="2:14" x14ac:dyDescent="0.25">
      <c r="B34" s="673"/>
      <c r="C34" s="674"/>
      <c r="D34" s="674"/>
      <c r="E34" s="674"/>
      <c r="F34" s="674"/>
      <c r="G34" s="674"/>
      <c r="H34" s="674"/>
      <c r="I34" s="674"/>
      <c r="J34" s="675"/>
      <c r="N34" s="154"/>
    </row>
    <row r="35" spans="2:14" x14ac:dyDescent="0.25">
      <c r="B35" s="673"/>
      <c r="C35" s="674"/>
      <c r="D35" s="674"/>
      <c r="E35" s="674"/>
      <c r="F35" s="674"/>
      <c r="G35" s="674"/>
      <c r="H35" s="674"/>
      <c r="I35" s="674"/>
      <c r="J35" s="675"/>
      <c r="N35" s="154"/>
    </row>
    <row r="36" spans="2:14" x14ac:dyDescent="0.25">
      <c r="B36" s="673"/>
      <c r="C36" s="674"/>
      <c r="D36" s="674"/>
      <c r="E36" s="674"/>
      <c r="F36" s="674"/>
      <c r="G36" s="674"/>
      <c r="H36" s="674"/>
      <c r="I36" s="674"/>
      <c r="J36" s="675"/>
      <c r="N36" s="154"/>
    </row>
    <row r="37" spans="2:14" ht="17.25" thickBot="1" x14ac:dyDescent="0.3">
      <c r="B37" s="676"/>
      <c r="C37" s="677"/>
      <c r="D37" s="677"/>
      <c r="E37" s="677"/>
      <c r="F37" s="677"/>
      <c r="G37" s="677"/>
      <c r="H37" s="677"/>
      <c r="I37" s="677"/>
      <c r="J37" s="678"/>
      <c r="N37" s="154"/>
    </row>
    <row r="38" spans="2:14" ht="17.25" thickBot="1" x14ac:dyDescent="0.3">
      <c r="N38" s="154"/>
    </row>
    <row r="39" spans="2:14" ht="18" thickBot="1" x14ac:dyDescent="0.3">
      <c r="B39" s="78" t="s">
        <v>283</v>
      </c>
      <c r="C39" s="79"/>
      <c r="D39" s="79"/>
      <c r="E39" s="79"/>
      <c r="F39" s="79"/>
      <c r="G39" s="79"/>
      <c r="H39" s="79"/>
      <c r="I39" s="79"/>
      <c r="J39" s="79"/>
      <c r="K39" s="79"/>
      <c r="L39" s="80"/>
      <c r="N39" s="154"/>
    </row>
    <row r="40" spans="2:14" ht="15" customHeight="1" x14ac:dyDescent="0.25">
      <c r="B40" s="717" t="s">
        <v>379</v>
      </c>
      <c r="C40" s="718"/>
      <c r="D40" s="718"/>
      <c r="E40" s="718"/>
      <c r="F40" s="718"/>
      <c r="G40" s="718"/>
      <c r="H40" s="718"/>
      <c r="I40" s="718"/>
      <c r="J40" s="718"/>
      <c r="K40" s="718"/>
      <c r="L40" s="719"/>
      <c r="N40" s="154"/>
    </row>
    <row r="41" spans="2:14" x14ac:dyDescent="0.25">
      <c r="B41" s="728"/>
      <c r="C41" s="729"/>
      <c r="D41" s="729"/>
      <c r="E41" s="729"/>
      <c r="F41" s="729"/>
      <c r="G41" s="729"/>
      <c r="H41" s="729"/>
      <c r="I41" s="729"/>
      <c r="J41" s="729"/>
      <c r="K41" s="729"/>
      <c r="L41" s="730"/>
      <c r="N41" s="154"/>
    </row>
    <row r="42" spans="2:14" x14ac:dyDescent="0.25">
      <c r="B42" s="728"/>
      <c r="C42" s="729"/>
      <c r="D42" s="729"/>
      <c r="E42" s="729"/>
      <c r="F42" s="729"/>
      <c r="G42" s="729"/>
      <c r="H42" s="729"/>
      <c r="I42" s="729"/>
      <c r="J42" s="729"/>
      <c r="K42" s="729"/>
      <c r="L42" s="730"/>
      <c r="N42" s="154"/>
    </row>
    <row r="43" spans="2:14" x14ac:dyDescent="0.25">
      <c r="B43" s="728"/>
      <c r="C43" s="729"/>
      <c r="D43" s="729"/>
      <c r="E43" s="729"/>
      <c r="F43" s="729"/>
      <c r="G43" s="729"/>
      <c r="H43" s="729"/>
      <c r="I43" s="729"/>
      <c r="J43" s="729"/>
      <c r="K43" s="729"/>
      <c r="L43" s="730"/>
      <c r="N43" s="154"/>
    </row>
    <row r="44" spans="2:14" x14ac:dyDescent="0.25">
      <c r="B44" s="728"/>
      <c r="C44" s="729"/>
      <c r="D44" s="729"/>
      <c r="E44" s="729"/>
      <c r="F44" s="729"/>
      <c r="G44" s="729"/>
      <c r="H44" s="729"/>
      <c r="I44" s="729"/>
      <c r="J44" s="729"/>
      <c r="K44" s="729"/>
      <c r="L44" s="730"/>
      <c r="N44" s="154"/>
    </row>
    <row r="45" spans="2:14" x14ac:dyDescent="0.25">
      <c r="B45" s="728"/>
      <c r="C45" s="729"/>
      <c r="D45" s="729"/>
      <c r="E45" s="729"/>
      <c r="F45" s="729"/>
      <c r="G45" s="729"/>
      <c r="H45" s="729"/>
      <c r="I45" s="729"/>
      <c r="J45" s="729"/>
      <c r="K45" s="729"/>
      <c r="L45" s="730"/>
      <c r="N45" s="154"/>
    </row>
    <row r="46" spans="2:14" ht="17.25" thickBot="1" x14ac:dyDescent="0.3">
      <c r="B46" s="720"/>
      <c r="C46" s="721"/>
      <c r="D46" s="721"/>
      <c r="E46" s="721"/>
      <c r="F46" s="721"/>
      <c r="G46" s="721"/>
      <c r="H46" s="721"/>
      <c r="I46" s="721"/>
      <c r="J46" s="721"/>
      <c r="K46" s="721"/>
      <c r="L46" s="722"/>
      <c r="N46" s="154"/>
    </row>
    <row r="47" spans="2:14" ht="18" x14ac:dyDescent="0.25">
      <c r="B47" s="318" t="s">
        <v>168</v>
      </c>
      <c r="C47" s="319"/>
      <c r="D47" s="319"/>
      <c r="E47" s="319"/>
      <c r="F47" s="319"/>
      <c r="G47" s="319"/>
      <c r="H47" s="319"/>
      <c r="I47" s="319"/>
      <c r="J47" s="319"/>
      <c r="K47" s="306"/>
      <c r="L47" s="206"/>
      <c r="N47" s="154"/>
    </row>
    <row r="48" spans="2:14" ht="18" thickBot="1" x14ac:dyDescent="0.3">
      <c r="B48" s="317" t="s">
        <v>378</v>
      </c>
      <c r="C48" s="276"/>
      <c r="D48" s="276"/>
      <c r="E48" s="276"/>
      <c r="F48" s="276"/>
      <c r="G48" s="276"/>
      <c r="H48" s="276"/>
      <c r="I48" s="276"/>
      <c r="J48" s="276"/>
      <c r="K48" s="275"/>
      <c r="L48" s="150"/>
      <c r="N48" s="154"/>
    </row>
    <row r="49" spans="2:14" ht="21" customHeight="1" x14ac:dyDescent="0.25">
      <c r="B49" s="726" t="s">
        <v>300</v>
      </c>
      <c r="C49" s="280"/>
      <c r="D49" s="280"/>
      <c r="E49" s="280"/>
      <c r="F49" s="280"/>
      <c r="G49" s="280"/>
      <c r="H49" s="280"/>
      <c r="I49" s="280"/>
      <c r="J49" s="280"/>
      <c r="K49" s="164"/>
      <c r="L49" s="148"/>
      <c r="N49" s="154"/>
    </row>
    <row r="50" spans="2:14" ht="17.25" x14ac:dyDescent="0.25">
      <c r="B50" s="727"/>
      <c r="C50" s="280"/>
      <c r="D50" s="280"/>
      <c r="E50" s="280"/>
      <c r="F50" s="280"/>
      <c r="G50" s="280"/>
      <c r="H50" s="280"/>
      <c r="I50" s="280"/>
      <c r="J50" s="280"/>
      <c r="K50" s="164"/>
      <c r="L50" s="148"/>
      <c r="N50" s="154"/>
    </row>
    <row r="51" spans="2:14" ht="21.75" thickBot="1" x14ac:dyDescent="0.3">
      <c r="B51" s="723" t="s">
        <v>158</v>
      </c>
      <c r="C51" s="724"/>
      <c r="D51" s="724"/>
      <c r="E51" s="724"/>
      <c r="F51" s="724"/>
      <c r="G51" s="341"/>
      <c r="H51" s="724" t="s">
        <v>380</v>
      </c>
      <c r="I51" s="724"/>
      <c r="J51" s="724"/>
      <c r="K51" s="724"/>
      <c r="L51" s="725"/>
      <c r="N51" s="154"/>
    </row>
    <row r="52" spans="2:14" ht="18" thickTop="1" x14ac:dyDescent="0.25">
      <c r="B52" s="191"/>
      <c r="C52" s="192"/>
      <c r="D52" s="192"/>
      <c r="E52" s="192"/>
      <c r="F52" s="192"/>
      <c r="G52" s="280"/>
      <c r="H52" s="192"/>
      <c r="I52" s="192"/>
      <c r="J52" s="192"/>
      <c r="K52" s="192"/>
      <c r="L52" s="193"/>
      <c r="N52" s="154"/>
    </row>
    <row r="53" spans="2:14" ht="33" x14ac:dyDescent="0.25">
      <c r="B53" s="346" t="s">
        <v>85</v>
      </c>
      <c r="C53" s="344"/>
      <c r="D53" s="283" t="s">
        <v>86</v>
      </c>
      <c r="E53" s="280"/>
      <c r="F53" s="280"/>
      <c r="G53" s="280"/>
      <c r="H53" s="345" t="s">
        <v>85</v>
      </c>
      <c r="I53" s="344"/>
      <c r="J53" s="283" t="s">
        <v>86</v>
      </c>
      <c r="K53" s="280"/>
      <c r="L53" s="320"/>
      <c r="N53" s="154"/>
    </row>
    <row r="54" spans="2:14" ht="17.25" x14ac:dyDescent="0.25">
      <c r="B54" s="284"/>
      <c r="C54" s="285"/>
      <c r="D54" s="285"/>
      <c r="E54" s="285"/>
      <c r="F54" s="285"/>
      <c r="G54" s="285"/>
      <c r="H54" s="285"/>
      <c r="I54" s="285"/>
      <c r="J54" s="285"/>
      <c r="K54" s="285"/>
      <c r="L54" s="303"/>
      <c r="N54" s="154"/>
    </row>
    <row r="55" spans="2:14" ht="17.25" customHeight="1" x14ac:dyDescent="0.25">
      <c r="B55" s="284"/>
      <c r="C55" s="759" t="s">
        <v>84</v>
      </c>
      <c r="D55" s="760"/>
      <c r="E55" s="756" t="s">
        <v>153</v>
      </c>
      <c r="F55" s="756"/>
      <c r="G55" s="164"/>
      <c r="H55" s="285"/>
      <c r="I55" s="759" t="s">
        <v>84</v>
      </c>
      <c r="J55" s="760"/>
      <c r="K55" s="756" t="s">
        <v>153</v>
      </c>
      <c r="L55" s="757"/>
      <c r="N55" s="154"/>
    </row>
    <row r="56" spans="2:14" s="185" customFormat="1" ht="17.25" x14ac:dyDescent="0.25">
      <c r="B56" s="281"/>
      <c r="C56" s="267" t="s">
        <v>56</v>
      </c>
      <c r="D56" s="267" t="s">
        <v>59</v>
      </c>
      <c r="E56" s="267" t="s">
        <v>56</v>
      </c>
      <c r="F56" s="267" t="s">
        <v>59</v>
      </c>
      <c r="G56" s="282"/>
      <c r="H56" s="282"/>
      <c r="I56" s="267" t="s">
        <v>56</v>
      </c>
      <c r="J56" s="267" t="s">
        <v>59</v>
      </c>
      <c r="K56" s="267" t="s">
        <v>56</v>
      </c>
      <c r="L56" s="268" t="s">
        <v>59</v>
      </c>
      <c r="N56" s="286"/>
    </row>
    <row r="57" spans="2:14" x14ac:dyDescent="0.25">
      <c r="B57" s="287" t="s">
        <v>39</v>
      </c>
      <c r="C57" s="210"/>
      <c r="D57" s="210"/>
      <c r="E57" s="210"/>
      <c r="F57" s="210"/>
      <c r="G57" s="164"/>
      <c r="H57" s="288" t="s">
        <v>39</v>
      </c>
      <c r="I57" s="210"/>
      <c r="J57" s="210"/>
      <c r="K57" s="210"/>
      <c r="L57" s="211"/>
      <c r="N57" s="154"/>
    </row>
    <row r="58" spans="2:14" x14ac:dyDescent="0.25">
      <c r="B58" s="287" t="s">
        <v>38</v>
      </c>
      <c r="C58" s="210"/>
      <c r="D58" s="210"/>
      <c r="E58" s="210"/>
      <c r="F58" s="210"/>
      <c r="G58" s="164"/>
      <c r="H58" s="288" t="s">
        <v>38</v>
      </c>
      <c r="I58" s="210"/>
      <c r="J58" s="210"/>
      <c r="K58" s="210"/>
      <c r="L58" s="211"/>
      <c r="N58" s="154"/>
    </row>
    <row r="59" spans="2:14" x14ac:dyDescent="0.25">
      <c r="B59" s="287" t="s">
        <v>171</v>
      </c>
      <c r="C59" s="278">
        <f>C58-C57</f>
        <v>0</v>
      </c>
      <c r="D59" s="278">
        <f>D58-D57</f>
        <v>0</v>
      </c>
      <c r="E59" s="278">
        <f>E58-E57</f>
        <v>0</v>
      </c>
      <c r="F59" s="278">
        <f>F58-F57</f>
        <v>0</v>
      </c>
      <c r="G59" s="164"/>
      <c r="H59" s="288" t="s">
        <v>171</v>
      </c>
      <c r="I59" s="278">
        <f>I58-I57</f>
        <v>0</v>
      </c>
      <c r="J59" s="278">
        <f>J58-J57</f>
        <v>0</v>
      </c>
      <c r="K59" s="278">
        <f>K58-K57</f>
        <v>0</v>
      </c>
      <c r="L59" s="322">
        <f>L58-L57</f>
        <v>0</v>
      </c>
      <c r="N59" s="154"/>
    </row>
    <row r="60" spans="2:14" x14ac:dyDescent="0.25">
      <c r="B60" s="287" t="s">
        <v>172</v>
      </c>
      <c r="C60" s="311"/>
      <c r="D60" s="291">
        <f>D57-C58</f>
        <v>0</v>
      </c>
      <c r="E60" s="290"/>
      <c r="F60" s="278">
        <f>F57-E58</f>
        <v>0</v>
      </c>
      <c r="G60" s="164"/>
      <c r="H60" s="288" t="s">
        <v>172</v>
      </c>
      <c r="I60" s="311"/>
      <c r="J60" s="291">
        <f>J57-I58</f>
        <v>0</v>
      </c>
      <c r="K60" s="290"/>
      <c r="L60" s="322">
        <f>L57-K58</f>
        <v>0</v>
      </c>
      <c r="N60" s="154"/>
    </row>
    <row r="61" spans="2:14" x14ac:dyDescent="0.25">
      <c r="B61" s="287" t="s">
        <v>259</v>
      </c>
      <c r="C61" s="312"/>
      <c r="D61" s="291">
        <f>D57-C57</f>
        <v>0</v>
      </c>
      <c r="E61" s="290"/>
      <c r="F61" s="278">
        <f>F57-E57</f>
        <v>0</v>
      </c>
      <c r="G61" s="164"/>
      <c r="H61" s="288" t="s">
        <v>259</v>
      </c>
      <c r="I61" s="312"/>
      <c r="J61" s="291">
        <f>J57-I57</f>
        <v>0</v>
      </c>
      <c r="K61" s="290"/>
      <c r="L61" s="322">
        <f>L57-K57</f>
        <v>0</v>
      </c>
      <c r="N61" s="154"/>
    </row>
    <row r="62" spans="2:14" x14ac:dyDescent="0.25">
      <c r="B62" s="170"/>
      <c r="C62" s="290"/>
      <c r="D62" s="290"/>
      <c r="E62" s="290"/>
      <c r="F62" s="290"/>
      <c r="G62" s="164"/>
      <c r="H62" s="164"/>
      <c r="I62" s="290"/>
      <c r="J62" s="290"/>
      <c r="K62" s="290"/>
      <c r="L62" s="307"/>
      <c r="N62" s="154"/>
    </row>
    <row r="63" spans="2:14" ht="17.25" x14ac:dyDescent="0.25">
      <c r="B63" s="292" t="s">
        <v>192</v>
      </c>
      <c r="C63" s="164"/>
      <c r="D63" s="164"/>
      <c r="E63" s="164"/>
      <c r="F63" s="164"/>
      <c r="G63" s="164"/>
      <c r="H63" s="293" t="s">
        <v>192</v>
      </c>
      <c r="I63" s="164"/>
      <c r="J63" s="164"/>
      <c r="K63" s="164"/>
      <c r="L63" s="148"/>
      <c r="N63" s="154"/>
    </row>
    <row r="64" spans="2:14" x14ac:dyDescent="0.25">
      <c r="B64" s="287" t="s">
        <v>21</v>
      </c>
      <c r="C64" s="294"/>
      <c r="D64" s="294"/>
      <c r="E64" s="294"/>
      <c r="F64" s="294"/>
      <c r="G64" s="164"/>
      <c r="H64" s="288" t="s">
        <v>21</v>
      </c>
      <c r="I64" s="210"/>
      <c r="J64" s="210"/>
      <c r="K64" s="210"/>
      <c r="L64" s="211"/>
      <c r="N64" s="154"/>
    </row>
    <row r="65" spans="2:14" x14ac:dyDescent="0.25">
      <c r="B65" s="287" t="s">
        <v>22</v>
      </c>
      <c r="C65" s="294"/>
      <c r="D65" s="294"/>
      <c r="E65" s="294"/>
      <c r="F65" s="294"/>
      <c r="G65" s="164"/>
      <c r="H65" s="288" t="s">
        <v>22</v>
      </c>
      <c r="I65" s="210"/>
      <c r="J65" s="210"/>
      <c r="K65" s="210"/>
      <c r="L65" s="211"/>
      <c r="N65" s="154"/>
    </row>
    <row r="66" spans="2:14" x14ac:dyDescent="0.25">
      <c r="B66" s="287" t="s">
        <v>23</v>
      </c>
      <c r="C66" s="294"/>
      <c r="D66" s="294"/>
      <c r="E66" s="294"/>
      <c r="F66" s="294"/>
      <c r="G66" s="164"/>
      <c r="H66" s="288" t="s">
        <v>23</v>
      </c>
      <c r="I66" s="210"/>
      <c r="J66" s="210"/>
      <c r="K66" s="210"/>
      <c r="L66" s="211"/>
      <c r="N66" s="154"/>
    </row>
    <row r="67" spans="2:14" x14ac:dyDescent="0.25">
      <c r="B67" s="287" t="s">
        <v>24</v>
      </c>
      <c r="C67" s="294"/>
      <c r="D67" s="294"/>
      <c r="E67" s="294"/>
      <c r="F67" s="294"/>
      <c r="G67" s="164"/>
      <c r="H67" s="288" t="s">
        <v>24</v>
      </c>
      <c r="I67" s="210"/>
      <c r="J67" s="210"/>
      <c r="K67" s="210"/>
      <c r="L67" s="211"/>
      <c r="N67" s="154"/>
    </row>
    <row r="68" spans="2:14" x14ac:dyDescent="0.25">
      <c r="B68" s="287" t="s">
        <v>25</v>
      </c>
      <c r="C68" s="294"/>
      <c r="D68" s="294"/>
      <c r="E68" s="294"/>
      <c r="F68" s="294"/>
      <c r="G68" s="164"/>
      <c r="H68" s="288" t="s">
        <v>25</v>
      </c>
      <c r="I68" s="210"/>
      <c r="J68" s="210"/>
      <c r="K68" s="210"/>
      <c r="L68" s="211"/>
      <c r="N68" s="154"/>
    </row>
    <row r="69" spans="2:14" x14ac:dyDescent="0.25">
      <c r="B69" s="287" t="s">
        <v>63</v>
      </c>
      <c r="C69" s="294"/>
      <c r="D69" s="294"/>
      <c r="E69" s="294"/>
      <c r="F69" s="294"/>
      <c r="G69" s="164"/>
      <c r="H69" s="288" t="s">
        <v>63</v>
      </c>
      <c r="I69" s="210"/>
      <c r="J69" s="210"/>
      <c r="K69" s="210"/>
      <c r="L69" s="211"/>
      <c r="N69" s="154"/>
    </row>
    <row r="70" spans="2:14" x14ac:dyDescent="0.25">
      <c r="B70" s="287" t="s">
        <v>64</v>
      </c>
      <c r="C70" s="210"/>
      <c r="D70" s="210"/>
      <c r="E70" s="210"/>
      <c r="F70" s="210"/>
      <c r="G70" s="164"/>
      <c r="H70" s="288" t="s">
        <v>64</v>
      </c>
      <c r="I70" s="210"/>
      <c r="J70" s="210"/>
      <c r="K70" s="210"/>
      <c r="L70" s="211"/>
      <c r="N70" s="154"/>
    </row>
    <row r="71" spans="2:14" x14ac:dyDescent="0.25">
      <c r="B71" s="287" t="s">
        <v>65</v>
      </c>
      <c r="C71" s="210"/>
      <c r="D71" s="210"/>
      <c r="E71" s="210"/>
      <c r="F71" s="210"/>
      <c r="G71" s="164"/>
      <c r="H71" s="295" t="s">
        <v>65</v>
      </c>
      <c r="I71" s="210"/>
      <c r="J71" s="210"/>
      <c r="K71" s="210"/>
      <c r="L71" s="211"/>
      <c r="N71" s="154"/>
    </row>
    <row r="72" spans="2:14" x14ac:dyDescent="0.25">
      <c r="B72" s="287" t="s">
        <v>312</v>
      </c>
      <c r="C72" s="210"/>
      <c r="D72" s="210"/>
      <c r="E72" s="210"/>
      <c r="F72" s="210"/>
      <c r="G72" s="164"/>
      <c r="H72" s="295" t="s">
        <v>312</v>
      </c>
      <c r="I72" s="210"/>
      <c r="J72" s="210"/>
      <c r="K72" s="210"/>
      <c r="L72" s="211"/>
      <c r="N72" s="154"/>
    </row>
    <row r="73" spans="2:14" x14ac:dyDescent="0.25">
      <c r="B73" s="287" t="s">
        <v>57</v>
      </c>
      <c r="C73" s="212" t="e">
        <f>AVERAGE(C64:C66)</f>
        <v>#DIV/0!</v>
      </c>
      <c r="D73" s="212" t="e">
        <f>AVERAGE(D64:D66)</f>
        <v>#DIV/0!</v>
      </c>
      <c r="E73" s="212" t="e">
        <f>AVERAGE(E64:E66)</f>
        <v>#DIV/0!</v>
      </c>
      <c r="F73" s="212" t="e">
        <f>AVERAGE(F64:F66)</f>
        <v>#DIV/0!</v>
      </c>
      <c r="G73" s="164"/>
      <c r="H73" s="289" t="s">
        <v>57</v>
      </c>
      <c r="I73" s="217" t="e">
        <f>AVERAGE(I64:I66)</f>
        <v>#DIV/0!</v>
      </c>
      <c r="J73" s="212" t="e">
        <f>AVERAGE(J64:J66)</f>
        <v>#DIV/0!</v>
      </c>
      <c r="K73" s="212" t="e">
        <f>AVERAGE(K64:K66)</f>
        <v>#DIV/0!</v>
      </c>
      <c r="L73" s="323" t="e">
        <f>AVERAGE(L64:L66)</f>
        <v>#DIV/0!</v>
      </c>
      <c r="N73" s="154"/>
    </row>
    <row r="74" spans="2:14" ht="16.5" customHeight="1" x14ac:dyDescent="0.25">
      <c r="B74" s="287" t="s">
        <v>58</v>
      </c>
      <c r="C74" s="212" t="e">
        <f>AVERAGE(C67:C72)</f>
        <v>#DIV/0!</v>
      </c>
      <c r="D74" s="212" t="e">
        <f>AVERAGE(D67:D72)</f>
        <v>#DIV/0!</v>
      </c>
      <c r="E74" s="212" t="e">
        <f>AVERAGE(E67:E72)</f>
        <v>#DIV/0!</v>
      </c>
      <c r="F74" s="212" t="e">
        <f>AVERAGE(F67:F72)</f>
        <v>#DIV/0!</v>
      </c>
      <c r="G74" s="164"/>
      <c r="H74" s="289" t="s">
        <v>58</v>
      </c>
      <c r="I74" s="217" t="e">
        <f>AVERAGE(I67:I72)</f>
        <v>#DIV/0!</v>
      </c>
      <c r="J74" s="212" t="e">
        <f>AVERAGE(J67:J72)</f>
        <v>#DIV/0!</v>
      </c>
      <c r="K74" s="212" t="e">
        <f>AVERAGE(K67:K72)</f>
        <v>#DIV/0!</v>
      </c>
      <c r="L74" s="323" t="e">
        <f>AVERAGE(L67:L72)</f>
        <v>#DIV/0!</v>
      </c>
      <c r="N74" s="154"/>
    </row>
    <row r="75" spans="2:14" x14ac:dyDescent="0.25">
      <c r="B75" s="287" t="s">
        <v>310</v>
      </c>
      <c r="C75" s="278" t="e">
        <f>IF(AND(G87="Fresh Food",G88="Fresh Food"),((C104*H87)+(I104*H88)+(C73*C87))/(H87+H88+C87),IF(AND(G87="Fresh Food",G88&lt;&gt;"Fresh Food"),((C104*H87)+(C73*C87))/(H87+C87),IF(AND(G87&lt;&gt;"Fresh Food",G88="Fresh Food"),((I104*H88)+(C73*C87))/(H88+C87),C73)))</f>
        <v>#DIV/0!</v>
      </c>
      <c r="D75" s="278" t="e">
        <f>IF(AND(G87="Fresh Food",G88="Fresh Food"),((D104*H87)+(J104*H88)+(D73*C87))/(H87+H88+C87),IF(AND(G87="Fresh Food",G88&lt;&gt;"Fresh Food"),((D104*H87)+(D73*C87))/(H87+C87),IF(AND(G87&lt;&gt;"Fresh Food",G88="Fresh Food"),((J104*H88)+(D73*C87))/(H88+C87),D73)))</f>
        <v>#DIV/0!</v>
      </c>
      <c r="E75" s="278" t="e">
        <f>IF(AND(G87="Fresh Food",G88="Fresh Food"),((E104*H87)+(K104*H88)+(E73*C87))/(H87+H88+C87),IF(AND(G87="Fresh Food",G88&lt;&gt;"Fresh Food"),((E104*H87)+(E73*C87))/(H87+C87),IF(AND(G87&lt;&gt;"Fresh Food",G88="Fresh Food"),((K104*H88)+(E73*C87))/(H88+C87),E73)))</f>
        <v>#DIV/0!</v>
      </c>
      <c r="F75" s="278" t="e">
        <f>IF(AND(G87="Fresh Food",G88="Fresh Food"),((F104*H87)+(L104*H88)+(F73*C87))/(H87+H88+C87),IF(AND(G87="Fresh Food",G88&lt;&gt;"Fresh Food"),((F104*H87)+(F73*C87))/(H87+C87),IF(AND(G87&lt;&gt;"Fresh Food",G88="Fresh Food"),((L104*H88)+(F73*C87))/(H88+C87),F73)))</f>
        <v>#DIV/0!</v>
      </c>
      <c r="G75" s="183"/>
      <c r="H75" s="296" t="s">
        <v>310</v>
      </c>
      <c r="I75" s="278" t="e">
        <f>IF(AND(G87="Fresh Food",G88="Fresh Food"),((C121*H87)+(I121*H88)+(I73*C87))/(H87+H88+C87),IF(AND(G87="Fresh Food",G88&lt;&gt;"Fresh Food"),((C121*H87)+(I73*C87))/(H87+C87),IF(AND(G87&lt;&gt;"Fresh Food",G88="Fresh Food"),((I121*H88)+(I73*C87))/(H88+C87),I73)))</f>
        <v>#DIV/0!</v>
      </c>
      <c r="J75" s="278" t="e">
        <f>IF(AND(G87="Fresh Food",G88="Fresh Food"),((D121*H87)+(J121*H88)+(J73*C87))/(H87+H88+C87),IF(AND(G87="Fresh Food",G88&lt;&gt;"Fresh Food"),((D121*H87)+(J73*C87))/(H87+C87),IF(AND(G87&lt;&gt;"Fresh Food",G88="Fresh Food"),((J121*H88)+(J73*C87))/(H88+C87),J73)))</f>
        <v>#DIV/0!</v>
      </c>
      <c r="K75" s="278" t="e">
        <f>IF(AND(G87="Fresh Food",G88="Fresh Food"),((E121*H87)+(K121*H88)+(K73*C87))/(H87+H88+C87),IF(AND(G87="Fresh Food",G88&lt;&gt;"Fresh Food"),((E121*H87)+(K73*C87))/(H87+C87),IF(AND(G87&lt;&gt;"Fresh Food",G88="Fresh Food"),((K121*H88)+(K73*C87))/(H88+C87),K73)))</f>
        <v>#DIV/0!</v>
      </c>
      <c r="L75" s="322" t="e">
        <f>IF(AND(G87="Fresh Food",G88="Fresh Food"),((F121*H87)+(L121*H88)+(L73*C87))/(H87+H88+C87),IF(AND(G87="Fresh Food",G88&lt;&gt;"Fresh Food"),((F121*H87)+(L73*C87))/(H87+C87),IF(AND(G87&lt;&gt;"Fresh Food",G88="Fresh Food"),((L121*H88)+(L73*C87))/(H88+C87),L73)))</f>
        <v>#DIV/0!</v>
      </c>
      <c r="N75" s="154"/>
    </row>
    <row r="76" spans="2:14" x14ac:dyDescent="0.25">
      <c r="B76" s="287" t="s">
        <v>311</v>
      </c>
      <c r="C76" s="278" t="e">
        <f>IF(AND(G87="Freezer",G88="Freezer"),((C105*H87)+(I105*H88)+(C74*C88))/(H87+H88+C88),IF(AND(G87="Freezer",G88&lt;&gt;"Freezer"),((C105*H87)+(C74*C88))/(H87+C88),IF(AND(G87&lt;&gt;"Freezer",G88="Freezer"),((I105*H88)+(C74*C88))/(H88+C88),C74)))</f>
        <v>#DIV/0!</v>
      </c>
      <c r="D76" s="278" t="e">
        <f>IF(AND(G87="Freezer",G88="Freezer"),((D105*H87)+(J105*H88)+(D74*C88))/(H87+H88+C88),IF(AND(G87="Freezer",G88&lt;&gt;"Freezer"),((D105*H87)+(D74*C88))/(H87+C88),IF(AND(G87&lt;&gt;"Freezer",G88="Freezer"),((J105*H88)+(D74*C88))/(H88+C88),D74)))</f>
        <v>#DIV/0!</v>
      </c>
      <c r="E76" s="278" t="e">
        <f>IF(AND(G87="Freezer",G88="Freezer"),((E105*H87)+(K105*H88)+(E74*C88))/(H87+H88+C88),IF(AND(G87="Freezer",G88&lt;&gt;"Freezer"),((E105*H87)+(E74*C88))/(H87+C88),IF(AND(G87&lt;&gt;"Freezer",G88="Freezer"),((K105*H88)+(E74*C88))/(H88+C88),E74)))</f>
        <v>#DIV/0!</v>
      </c>
      <c r="F76" s="278" t="e">
        <f>IF(AND(G87="Freezer",G88="Freezer"),((F105*H87)+(L105*H88)+(F74*C88))/(H87+H88+C88),IF(AND(G87="Freezer",G88&lt;&gt;"Freezer"),((F105*H87)+(F74*C88))/(H87+C88),IF(AND(G87&lt;&gt;"Freezer",G88="Freezer"),((L105*H88)+(F74*C88))/(H88+C88),F74)))</f>
        <v>#DIV/0!</v>
      </c>
      <c r="G76" s="183"/>
      <c r="H76" s="288" t="s">
        <v>311</v>
      </c>
      <c r="I76" s="278" t="e">
        <f>IF(AND(G87="Freezer",G88="Freezer"),((C122*H87)+(I122*H88)+(I74*C88))/(H87+H88+C88),IF(AND(G87="Freezer",G88&lt;&gt;"Freezer"),((C122*H87)+(I74*C88))/(H87+C88),IF(AND(G87&lt;&gt;"Freezer",G88="Freezer"),((I122*H88)+(I74*C88))/(H88+C88),I74)))</f>
        <v>#DIV/0!</v>
      </c>
      <c r="J76" s="278" t="e">
        <f>IF(AND(G87="Freezer",G88="Freezer"),((D122*H87)+(J122*H88)+(J74*C88))/(H87+H88+C88),IF(AND(G87="Freezer",G88&lt;&gt;"Freezer"),((D122*H87)+(J74*C88))/(H87+C88),IF(AND(G87&lt;&gt;"Freezer",G88="Freezer"),((J122*H88)+(J74*C88))/(H88+C88),J74)))</f>
        <v>#DIV/0!</v>
      </c>
      <c r="K76" s="278" t="e">
        <f>IF(AND(G87="Freezer",G88="Freezer"),((E122*H87)+(K122*H88)+(K74*C88))/(H87+H88+C88),IF(AND(G87="Freezer",G88&lt;&gt;"Freezer"),((E122*H87)+(K74*C88))/(H87+C88),IF(AND(G87&lt;&gt;"Freezer",G88="Freezer"),((K122*H88)+(K74*C88))/(H88+C88),K74)))</f>
        <v>#DIV/0!</v>
      </c>
      <c r="L76" s="322" t="e">
        <f>IF(AND(G87="Freezer",G88="Freezer"),((F122*H87)+(L122*H88)+(L74*C88))/(H87+H88+C88),IF(AND(G87="Freezer",G88&lt;&gt;"Freezer"),((F122*H87)+(L74*C88))/(H87+C88),IF(AND(G87&lt;&gt;"Freezer",G88="Freezer"),((L122*H88)+(L74*C88))/(H88+C88),L74)))</f>
        <v>#DIV/0!</v>
      </c>
      <c r="N76" s="154"/>
    </row>
    <row r="77" spans="2:14" x14ac:dyDescent="0.25">
      <c r="B77" s="170"/>
      <c r="C77" s="171"/>
      <c r="D77" s="171"/>
      <c r="E77" s="171"/>
      <c r="F77" s="171"/>
      <c r="G77" s="164"/>
      <c r="H77" s="164"/>
      <c r="I77" s="171"/>
      <c r="J77" s="171"/>
      <c r="K77" s="171"/>
      <c r="L77" s="75"/>
      <c r="N77" s="154"/>
    </row>
    <row r="78" spans="2:14" x14ac:dyDescent="0.25">
      <c r="B78" s="287" t="s">
        <v>193</v>
      </c>
      <c r="C78" s="315"/>
      <c r="D78" s="313" t="e">
        <f>C75-D75</f>
        <v>#DIV/0!</v>
      </c>
      <c r="E78" s="171"/>
      <c r="F78" s="297" t="e">
        <f>E75-F75</f>
        <v>#DIV/0!</v>
      </c>
      <c r="G78" s="164"/>
      <c r="H78" s="288" t="s">
        <v>193</v>
      </c>
      <c r="I78" s="315"/>
      <c r="J78" s="313" t="e">
        <f>I75-J75</f>
        <v>#DIV/0!</v>
      </c>
      <c r="K78" s="298"/>
      <c r="L78" s="324" t="e">
        <f>K75-L75</f>
        <v>#DIV/0!</v>
      </c>
      <c r="N78" s="154"/>
    </row>
    <row r="79" spans="2:14" x14ac:dyDescent="0.25">
      <c r="B79" s="287" t="s">
        <v>194</v>
      </c>
      <c r="C79" s="315"/>
      <c r="D79" s="313" t="e">
        <f>C76-D76</f>
        <v>#DIV/0!</v>
      </c>
      <c r="E79" s="171"/>
      <c r="F79" s="297" t="e">
        <f>E76-F76</f>
        <v>#DIV/0!</v>
      </c>
      <c r="G79" s="164"/>
      <c r="H79" s="288" t="s">
        <v>194</v>
      </c>
      <c r="I79" s="315"/>
      <c r="J79" s="313" t="e">
        <f>I76-J76</f>
        <v>#DIV/0!</v>
      </c>
      <c r="K79" s="298"/>
      <c r="L79" s="324" t="e">
        <f>K76-L76</f>
        <v>#DIV/0!</v>
      </c>
      <c r="N79" s="154"/>
    </row>
    <row r="80" spans="2:14" s="277" customFormat="1" ht="17.25" x14ac:dyDescent="0.25">
      <c r="B80" s="299" t="s">
        <v>195</v>
      </c>
      <c r="C80" s="312"/>
      <c r="D80" s="314" t="e">
        <f>D78/(D$61/60)</f>
        <v>#DIV/0!</v>
      </c>
      <c r="E80" s="290"/>
      <c r="F80" s="300" t="e">
        <f>F78/(F$61/60)</f>
        <v>#DIV/0!</v>
      </c>
      <c r="G80" s="164"/>
      <c r="H80" s="301" t="s">
        <v>195</v>
      </c>
      <c r="I80" s="312"/>
      <c r="J80" s="314" t="e">
        <f>J78/(J$61/60)</f>
        <v>#DIV/0!</v>
      </c>
      <c r="K80" s="302"/>
      <c r="L80" s="325" t="e">
        <f>L78/(L$61/60)</f>
        <v>#DIV/0!</v>
      </c>
      <c r="N80" s="154"/>
    </row>
    <row r="81" spans="2:14" s="277" customFormat="1" ht="18" thickBot="1" x14ac:dyDescent="0.3">
      <c r="B81" s="326" t="s">
        <v>196</v>
      </c>
      <c r="C81" s="327"/>
      <c r="D81" s="328" t="e">
        <f>D79/(D$61/60)</f>
        <v>#DIV/0!</v>
      </c>
      <c r="E81" s="329"/>
      <c r="F81" s="330" t="e">
        <f>F79/(F$61/60)</f>
        <v>#DIV/0!</v>
      </c>
      <c r="G81" s="177"/>
      <c r="H81" s="331" t="s">
        <v>196</v>
      </c>
      <c r="I81" s="327"/>
      <c r="J81" s="328" t="e">
        <f>J79/(J$61/60)</f>
        <v>#DIV/0!</v>
      </c>
      <c r="K81" s="332"/>
      <c r="L81" s="333" t="e">
        <f>L79/(L$61/60)</f>
        <v>#DIV/0!</v>
      </c>
      <c r="N81" s="154"/>
    </row>
    <row r="82" spans="2:14" ht="17.25" thickBot="1" x14ac:dyDescent="0.3">
      <c r="B82" s="164"/>
      <c r="C82" s="164"/>
      <c r="D82" s="164"/>
      <c r="E82" s="164"/>
      <c r="F82" s="164"/>
      <c r="G82" s="164"/>
      <c r="H82" s="164"/>
      <c r="I82" s="164"/>
      <c r="J82" s="164"/>
      <c r="K82" s="164"/>
      <c r="L82" s="164"/>
      <c r="N82" s="154"/>
    </row>
    <row r="83" spans="2:14" ht="18" thickBot="1" x14ac:dyDescent="0.3">
      <c r="B83" s="731" t="s">
        <v>381</v>
      </c>
      <c r="C83" s="732"/>
      <c r="D83" s="732"/>
      <c r="E83" s="732"/>
      <c r="F83" s="732"/>
      <c r="G83" s="732"/>
      <c r="H83" s="732"/>
      <c r="I83" s="732"/>
      <c r="J83" s="732"/>
      <c r="K83" s="732"/>
      <c r="L83" s="733"/>
      <c r="N83" s="154"/>
    </row>
    <row r="84" spans="2:14" x14ac:dyDescent="0.25">
      <c r="B84" s="739" t="s">
        <v>294</v>
      </c>
      <c r="C84" s="740"/>
      <c r="D84" s="218"/>
      <c r="E84" s="218"/>
      <c r="F84" s="218"/>
      <c r="G84" s="218"/>
      <c r="H84" s="218"/>
      <c r="I84" s="218"/>
      <c r="J84" s="218"/>
      <c r="K84" s="218"/>
      <c r="L84" s="206"/>
      <c r="N84" s="154"/>
    </row>
    <row r="85" spans="2:14" ht="22.5" customHeight="1" x14ac:dyDescent="0.25">
      <c r="B85" s="741"/>
      <c r="C85" s="742"/>
      <c r="D85" s="164"/>
      <c r="E85" s="164"/>
      <c r="F85" s="164"/>
      <c r="G85" s="164"/>
      <c r="H85" s="164"/>
      <c r="I85" s="164"/>
      <c r="J85" s="164"/>
      <c r="K85" s="164"/>
      <c r="L85" s="148"/>
      <c r="N85" s="154"/>
    </row>
    <row r="86" spans="2:14" ht="34.5" x14ac:dyDescent="0.25">
      <c r="B86" s="163"/>
      <c r="C86" s="343" t="s">
        <v>382</v>
      </c>
      <c r="D86" s="279"/>
      <c r="E86" s="164"/>
      <c r="F86" s="164"/>
      <c r="G86" s="221" t="s">
        <v>295</v>
      </c>
      <c r="H86" s="221" t="s">
        <v>296</v>
      </c>
      <c r="J86" s="164"/>
      <c r="K86" s="164"/>
      <c r="L86" s="148"/>
      <c r="N86" s="154"/>
    </row>
    <row r="87" spans="2:14" x14ac:dyDescent="0.25">
      <c r="B87" s="258" t="s">
        <v>115</v>
      </c>
      <c r="C87" s="217">
        <f>Volume!C19</f>
        <v>0</v>
      </c>
      <c r="D87" s="164"/>
      <c r="E87" s="244" t="s">
        <v>298</v>
      </c>
      <c r="F87" s="337"/>
      <c r="G87" s="291">
        <f>Volume!C26</f>
        <v>0</v>
      </c>
      <c r="H87" s="278">
        <f>Volume!D26</f>
        <v>0</v>
      </c>
      <c r="J87" s="164"/>
      <c r="K87" s="164"/>
      <c r="L87" s="148"/>
      <c r="N87" s="154"/>
    </row>
    <row r="88" spans="2:14" x14ac:dyDescent="0.25">
      <c r="B88" s="258" t="s">
        <v>70</v>
      </c>
      <c r="C88" s="217">
        <f>Volume!C20</f>
        <v>0</v>
      </c>
      <c r="D88" s="164"/>
      <c r="E88" s="244" t="s">
        <v>314</v>
      </c>
      <c r="F88" s="337"/>
      <c r="G88" s="291">
        <f>Volume!C27</f>
        <v>0</v>
      </c>
      <c r="H88" s="278">
        <f>Volume!D27</f>
        <v>0</v>
      </c>
      <c r="J88" s="164"/>
      <c r="K88" s="164"/>
      <c r="L88" s="148"/>
      <c r="N88" s="154"/>
    </row>
    <row r="89" spans="2:14" x14ac:dyDescent="0.25">
      <c r="B89" s="170"/>
      <c r="C89" s="164"/>
      <c r="D89" s="164"/>
      <c r="E89" s="164"/>
      <c r="F89" s="164"/>
      <c r="G89" s="164"/>
      <c r="H89" s="164"/>
      <c r="I89" s="164"/>
      <c r="J89" s="164"/>
      <c r="K89" s="164"/>
      <c r="L89" s="148"/>
      <c r="N89" s="154"/>
    </row>
    <row r="90" spans="2:14" ht="21.75" thickBot="1" x14ac:dyDescent="0.3">
      <c r="B90" s="723" t="s">
        <v>313</v>
      </c>
      <c r="C90" s="724"/>
      <c r="D90" s="724"/>
      <c r="E90" s="724"/>
      <c r="F90" s="724"/>
      <c r="G90" s="724"/>
      <c r="H90" s="724"/>
      <c r="I90" s="724"/>
      <c r="J90" s="724"/>
      <c r="K90" s="724"/>
      <c r="L90" s="725"/>
      <c r="N90" s="154"/>
    </row>
    <row r="91" spans="2:14" ht="18" thickTop="1" x14ac:dyDescent="0.25">
      <c r="B91" s="170"/>
      <c r="C91" s="734" t="s">
        <v>316</v>
      </c>
      <c r="D91" s="734"/>
      <c r="E91" s="734"/>
      <c r="F91" s="734"/>
      <c r="G91" s="279"/>
      <c r="H91" s="279"/>
      <c r="I91" s="734" t="s">
        <v>317</v>
      </c>
      <c r="J91" s="734"/>
      <c r="K91" s="734"/>
      <c r="L91" s="735"/>
      <c r="N91" s="154"/>
    </row>
    <row r="92" spans="2:14" ht="17.25" x14ac:dyDescent="0.25">
      <c r="B92" s="281"/>
      <c r="C92" s="736" t="s">
        <v>305</v>
      </c>
      <c r="D92" s="737"/>
      <c r="E92" s="736" t="s">
        <v>306</v>
      </c>
      <c r="F92" s="737"/>
      <c r="G92" s="339"/>
      <c r="H92" s="339"/>
      <c r="I92" s="736" t="s">
        <v>305</v>
      </c>
      <c r="J92" s="737"/>
      <c r="K92" s="736" t="s">
        <v>306</v>
      </c>
      <c r="L92" s="738"/>
      <c r="N92" s="154"/>
    </row>
    <row r="93" spans="2:14" ht="17.25" x14ac:dyDescent="0.25">
      <c r="B93" s="170"/>
      <c r="C93" s="266" t="s">
        <v>56</v>
      </c>
      <c r="D93" s="266" t="s">
        <v>307</v>
      </c>
      <c r="E93" s="266" t="s">
        <v>56</v>
      </c>
      <c r="F93" s="266" t="s">
        <v>307</v>
      </c>
      <c r="G93" s="279"/>
      <c r="H93" s="279"/>
      <c r="I93" s="266" t="s">
        <v>56</v>
      </c>
      <c r="J93" s="266" t="s">
        <v>307</v>
      </c>
      <c r="K93" s="266" t="s">
        <v>56</v>
      </c>
      <c r="L93" s="340" t="s">
        <v>307</v>
      </c>
      <c r="N93" s="154"/>
    </row>
    <row r="94" spans="2:14" x14ac:dyDescent="0.25">
      <c r="B94" s="258" t="s">
        <v>21</v>
      </c>
      <c r="C94" s="220"/>
      <c r="D94" s="210"/>
      <c r="E94" s="210"/>
      <c r="F94" s="210"/>
      <c r="G94" s="164"/>
      <c r="H94" s="337" t="s">
        <v>21</v>
      </c>
      <c r="I94" s="220"/>
      <c r="J94" s="210"/>
      <c r="K94" s="210"/>
      <c r="L94" s="211"/>
      <c r="N94" s="154"/>
    </row>
    <row r="95" spans="2:14" x14ac:dyDescent="0.25">
      <c r="B95" s="258" t="s">
        <v>22</v>
      </c>
      <c r="C95" s="220"/>
      <c r="D95" s="210"/>
      <c r="E95" s="210"/>
      <c r="F95" s="210"/>
      <c r="G95" s="164"/>
      <c r="H95" s="337" t="s">
        <v>22</v>
      </c>
      <c r="I95" s="220"/>
      <c r="J95" s="210"/>
      <c r="K95" s="210"/>
      <c r="L95" s="211"/>
      <c r="N95" s="154"/>
    </row>
    <row r="96" spans="2:14" x14ac:dyDescent="0.25">
      <c r="B96" s="258" t="s">
        <v>23</v>
      </c>
      <c r="C96" s="220"/>
      <c r="D96" s="210"/>
      <c r="E96" s="210"/>
      <c r="F96" s="210"/>
      <c r="G96" s="164"/>
      <c r="H96" s="337" t="s">
        <v>23</v>
      </c>
      <c r="I96" s="220"/>
      <c r="J96" s="210"/>
      <c r="K96" s="210"/>
      <c r="L96" s="211"/>
      <c r="N96" s="154"/>
    </row>
    <row r="97" spans="2:14" x14ac:dyDescent="0.25">
      <c r="B97" s="258" t="s">
        <v>24</v>
      </c>
      <c r="C97" s="220"/>
      <c r="D97" s="210"/>
      <c r="E97" s="210"/>
      <c r="F97" s="210"/>
      <c r="G97" s="164"/>
      <c r="H97" s="337" t="s">
        <v>24</v>
      </c>
      <c r="I97" s="220"/>
      <c r="J97" s="210"/>
      <c r="K97" s="210"/>
      <c r="L97" s="211"/>
      <c r="N97" s="154"/>
    </row>
    <row r="98" spans="2:14" x14ac:dyDescent="0.25">
      <c r="B98" s="258" t="s">
        <v>25</v>
      </c>
      <c r="C98" s="220"/>
      <c r="D98" s="210"/>
      <c r="E98" s="210"/>
      <c r="F98" s="210"/>
      <c r="G98" s="164"/>
      <c r="H98" s="337" t="s">
        <v>25</v>
      </c>
      <c r="I98" s="220"/>
      <c r="J98" s="210"/>
      <c r="K98" s="210"/>
      <c r="L98" s="211"/>
      <c r="N98" s="154"/>
    </row>
    <row r="99" spans="2:14" x14ac:dyDescent="0.25">
      <c r="B99" s="258" t="s">
        <v>63</v>
      </c>
      <c r="C99" s="220"/>
      <c r="D99" s="210"/>
      <c r="E99" s="210"/>
      <c r="F99" s="210"/>
      <c r="G99" s="164"/>
      <c r="H99" s="337" t="s">
        <v>63</v>
      </c>
      <c r="I99" s="220"/>
      <c r="J99" s="210"/>
      <c r="K99" s="210"/>
      <c r="L99" s="211"/>
      <c r="N99" s="154"/>
    </row>
    <row r="100" spans="2:14" x14ac:dyDescent="0.25">
      <c r="B100" s="258" t="s">
        <v>64</v>
      </c>
      <c r="C100" s="220"/>
      <c r="D100" s="210"/>
      <c r="E100" s="210"/>
      <c r="F100" s="210"/>
      <c r="G100" s="164"/>
      <c r="H100" s="337" t="s">
        <v>64</v>
      </c>
      <c r="I100" s="220"/>
      <c r="J100" s="210"/>
      <c r="K100" s="210"/>
      <c r="L100" s="211"/>
      <c r="N100" s="154"/>
    </row>
    <row r="101" spans="2:14" x14ac:dyDescent="0.25">
      <c r="B101" s="258" t="s">
        <v>65</v>
      </c>
      <c r="C101" s="220"/>
      <c r="D101" s="210"/>
      <c r="E101" s="210"/>
      <c r="F101" s="210"/>
      <c r="G101" s="164"/>
      <c r="H101" s="337" t="s">
        <v>65</v>
      </c>
      <c r="I101" s="220"/>
      <c r="J101" s="210"/>
      <c r="K101" s="210"/>
      <c r="L101" s="211"/>
      <c r="N101" s="154"/>
    </row>
    <row r="102" spans="2:14" x14ac:dyDescent="0.25">
      <c r="B102" s="258" t="s">
        <v>312</v>
      </c>
      <c r="C102" s="220"/>
      <c r="D102" s="210"/>
      <c r="E102" s="210"/>
      <c r="F102" s="210"/>
      <c r="G102" s="164"/>
      <c r="H102" s="337" t="s">
        <v>312</v>
      </c>
      <c r="I102" s="220"/>
      <c r="J102" s="210"/>
      <c r="K102" s="210"/>
      <c r="L102" s="211"/>
      <c r="N102" s="154"/>
    </row>
    <row r="103" spans="2:14" x14ac:dyDescent="0.25">
      <c r="B103" s="170"/>
      <c r="C103" s="171"/>
      <c r="D103" s="171"/>
      <c r="E103" s="171"/>
      <c r="F103" s="171"/>
      <c r="G103" s="164"/>
      <c r="H103" s="164"/>
      <c r="I103" s="171"/>
      <c r="J103" s="171"/>
      <c r="K103" s="171"/>
      <c r="L103" s="75"/>
      <c r="N103" s="154"/>
    </row>
    <row r="104" spans="2:14" x14ac:dyDescent="0.25">
      <c r="B104" s="258" t="s">
        <v>308</v>
      </c>
      <c r="C104" s="291" t="e">
        <f>AVERAGE(C94:C96)</f>
        <v>#DIV/0!</v>
      </c>
      <c r="D104" s="278" t="e">
        <f>AVERAGE(D94:D96)</f>
        <v>#DIV/0!</v>
      </c>
      <c r="E104" s="278" t="e">
        <f>AVERAGE(E94:E96)</f>
        <v>#DIV/0!</v>
      </c>
      <c r="F104" s="278" t="e">
        <f>AVERAGE(F94:F96)</f>
        <v>#DIV/0!</v>
      </c>
      <c r="G104" s="164"/>
      <c r="H104" s="337" t="s">
        <v>308</v>
      </c>
      <c r="I104" s="291" t="e">
        <f>AVERAGE(I94:I96)</f>
        <v>#DIV/0!</v>
      </c>
      <c r="J104" s="278" t="e">
        <f>AVERAGE(J94:J96)</f>
        <v>#DIV/0!</v>
      </c>
      <c r="K104" s="278" t="e">
        <f>AVERAGE(K94:K96)</f>
        <v>#DIV/0!</v>
      </c>
      <c r="L104" s="322" t="e">
        <f>AVERAGE(L94:L96)</f>
        <v>#DIV/0!</v>
      </c>
      <c r="N104" s="154"/>
    </row>
    <row r="105" spans="2:14" x14ac:dyDescent="0.25">
      <c r="B105" s="258" t="s">
        <v>309</v>
      </c>
      <c r="C105" s="291" t="e">
        <f>AVERAGE(C97:C102)</f>
        <v>#DIV/0!</v>
      </c>
      <c r="D105" s="278" t="e">
        <f t="shared" ref="D105:E105" si="0">AVERAGE(D97:D102)</f>
        <v>#DIV/0!</v>
      </c>
      <c r="E105" s="278" t="e">
        <f t="shared" si="0"/>
        <v>#DIV/0!</v>
      </c>
      <c r="F105" s="278" t="e">
        <f>AVERAGE(F97:F102)</f>
        <v>#DIV/0!</v>
      </c>
      <c r="G105" s="164"/>
      <c r="H105" s="337" t="s">
        <v>309</v>
      </c>
      <c r="I105" s="291" t="e">
        <f>AVERAGE(I97:I102)</f>
        <v>#DIV/0!</v>
      </c>
      <c r="J105" s="278" t="e">
        <f t="shared" ref="J105:K105" si="1">AVERAGE(J97:J102)</f>
        <v>#DIV/0!</v>
      </c>
      <c r="K105" s="278" t="e">
        <f t="shared" si="1"/>
        <v>#DIV/0!</v>
      </c>
      <c r="L105" s="322" t="e">
        <f>AVERAGE(L97:L102)</f>
        <v>#DIV/0!</v>
      </c>
      <c r="N105" s="154"/>
    </row>
    <row r="106" spans="2:14" x14ac:dyDescent="0.25">
      <c r="B106" s="170"/>
      <c r="C106" s="164"/>
      <c r="D106" s="164"/>
      <c r="E106" s="164"/>
      <c r="F106" s="164"/>
      <c r="G106" s="164"/>
      <c r="H106" s="164"/>
      <c r="I106" s="164"/>
      <c r="J106" s="164"/>
      <c r="K106" s="164"/>
      <c r="L106" s="148"/>
      <c r="N106" s="154"/>
    </row>
    <row r="107" spans="2:14" ht="21.75" thickBot="1" x14ac:dyDescent="0.3">
      <c r="B107" s="723" t="s">
        <v>315</v>
      </c>
      <c r="C107" s="724"/>
      <c r="D107" s="724"/>
      <c r="E107" s="724"/>
      <c r="F107" s="724"/>
      <c r="G107" s="724"/>
      <c r="H107" s="724"/>
      <c r="I107" s="724"/>
      <c r="J107" s="724"/>
      <c r="K107" s="724"/>
      <c r="L107" s="725"/>
      <c r="N107" s="154"/>
    </row>
    <row r="108" spans="2:14" ht="18" thickTop="1" x14ac:dyDescent="0.25">
      <c r="B108" s="170"/>
      <c r="C108" s="743" t="s">
        <v>298</v>
      </c>
      <c r="D108" s="734"/>
      <c r="E108" s="734"/>
      <c r="F108" s="766"/>
      <c r="G108" s="279"/>
      <c r="H108" s="279"/>
      <c r="I108" s="743" t="s">
        <v>299</v>
      </c>
      <c r="J108" s="734"/>
      <c r="K108" s="734"/>
      <c r="L108" s="735"/>
      <c r="N108" s="154"/>
    </row>
    <row r="109" spans="2:14" ht="17.25" x14ac:dyDescent="0.25">
      <c r="B109" s="281"/>
      <c r="C109" s="736" t="s">
        <v>305</v>
      </c>
      <c r="D109" s="737"/>
      <c r="E109" s="736" t="s">
        <v>306</v>
      </c>
      <c r="F109" s="737"/>
      <c r="G109" s="339"/>
      <c r="H109" s="339"/>
      <c r="I109" s="736" t="s">
        <v>305</v>
      </c>
      <c r="J109" s="737"/>
      <c r="K109" s="736" t="s">
        <v>306</v>
      </c>
      <c r="L109" s="738"/>
      <c r="N109" s="154"/>
    </row>
    <row r="110" spans="2:14" ht="17.25" x14ac:dyDescent="0.25">
      <c r="B110" s="170"/>
      <c r="C110" s="266" t="s">
        <v>56</v>
      </c>
      <c r="D110" s="266" t="s">
        <v>307</v>
      </c>
      <c r="E110" s="266" t="s">
        <v>56</v>
      </c>
      <c r="F110" s="266" t="s">
        <v>307</v>
      </c>
      <c r="G110" s="279"/>
      <c r="H110" s="279"/>
      <c r="I110" s="266" t="s">
        <v>56</v>
      </c>
      <c r="J110" s="266" t="s">
        <v>307</v>
      </c>
      <c r="K110" s="266" t="s">
        <v>56</v>
      </c>
      <c r="L110" s="340" t="s">
        <v>307</v>
      </c>
      <c r="N110" s="154"/>
    </row>
    <row r="111" spans="2:14" x14ac:dyDescent="0.25">
      <c r="B111" s="258" t="s">
        <v>21</v>
      </c>
      <c r="C111" s="220"/>
      <c r="D111" s="210"/>
      <c r="E111" s="210"/>
      <c r="F111" s="210"/>
      <c r="G111" s="164"/>
      <c r="H111" s="337" t="s">
        <v>21</v>
      </c>
      <c r="I111" s="220"/>
      <c r="J111" s="210"/>
      <c r="K111" s="210"/>
      <c r="L111" s="211"/>
      <c r="N111" s="154"/>
    </row>
    <row r="112" spans="2:14" x14ac:dyDescent="0.25">
      <c r="B112" s="258" t="s">
        <v>22</v>
      </c>
      <c r="C112" s="220"/>
      <c r="D112" s="210"/>
      <c r="E112" s="210"/>
      <c r="F112" s="210"/>
      <c r="G112" s="164"/>
      <c r="H112" s="337" t="s">
        <v>22</v>
      </c>
      <c r="I112" s="220"/>
      <c r="J112" s="210"/>
      <c r="K112" s="210"/>
      <c r="L112" s="211"/>
      <c r="N112" s="154"/>
    </row>
    <row r="113" spans="2:14" x14ac:dyDescent="0.25">
      <c r="B113" s="258" t="s">
        <v>23</v>
      </c>
      <c r="C113" s="220"/>
      <c r="D113" s="210"/>
      <c r="E113" s="210"/>
      <c r="F113" s="210"/>
      <c r="G113" s="164"/>
      <c r="H113" s="337" t="s">
        <v>23</v>
      </c>
      <c r="I113" s="220"/>
      <c r="J113" s="210"/>
      <c r="K113" s="210"/>
      <c r="L113" s="211"/>
      <c r="N113" s="154"/>
    </row>
    <row r="114" spans="2:14" x14ac:dyDescent="0.25">
      <c r="B114" s="258" t="s">
        <v>24</v>
      </c>
      <c r="C114" s="220"/>
      <c r="D114" s="210"/>
      <c r="E114" s="210"/>
      <c r="F114" s="210"/>
      <c r="G114" s="164"/>
      <c r="H114" s="337" t="s">
        <v>24</v>
      </c>
      <c r="I114" s="220"/>
      <c r="J114" s="210"/>
      <c r="K114" s="210"/>
      <c r="L114" s="211"/>
      <c r="N114" s="154"/>
    </row>
    <row r="115" spans="2:14" x14ac:dyDescent="0.25">
      <c r="B115" s="258" t="s">
        <v>25</v>
      </c>
      <c r="C115" s="220"/>
      <c r="D115" s="210"/>
      <c r="E115" s="210"/>
      <c r="F115" s="210"/>
      <c r="G115" s="164"/>
      <c r="H115" s="337" t="s">
        <v>25</v>
      </c>
      <c r="I115" s="220"/>
      <c r="J115" s="210"/>
      <c r="K115" s="210"/>
      <c r="L115" s="211"/>
      <c r="N115" s="154"/>
    </row>
    <row r="116" spans="2:14" x14ac:dyDescent="0.25">
      <c r="B116" s="258" t="s">
        <v>63</v>
      </c>
      <c r="C116" s="220"/>
      <c r="D116" s="210"/>
      <c r="E116" s="210"/>
      <c r="F116" s="210"/>
      <c r="G116" s="164"/>
      <c r="H116" s="337" t="s">
        <v>63</v>
      </c>
      <c r="I116" s="220"/>
      <c r="J116" s="210"/>
      <c r="K116" s="210"/>
      <c r="L116" s="211"/>
      <c r="N116" s="154"/>
    </row>
    <row r="117" spans="2:14" x14ac:dyDescent="0.25">
      <c r="B117" s="258" t="s">
        <v>64</v>
      </c>
      <c r="C117" s="220"/>
      <c r="D117" s="210"/>
      <c r="E117" s="210"/>
      <c r="F117" s="210"/>
      <c r="G117" s="164"/>
      <c r="H117" s="337" t="s">
        <v>64</v>
      </c>
      <c r="I117" s="220"/>
      <c r="J117" s="210"/>
      <c r="K117" s="210"/>
      <c r="L117" s="211"/>
      <c r="N117" s="154"/>
    </row>
    <row r="118" spans="2:14" x14ac:dyDescent="0.25">
      <c r="B118" s="258" t="s">
        <v>65</v>
      </c>
      <c r="C118" s="220"/>
      <c r="D118" s="210"/>
      <c r="E118" s="210"/>
      <c r="F118" s="210"/>
      <c r="G118" s="164"/>
      <c r="H118" s="337" t="s">
        <v>65</v>
      </c>
      <c r="I118" s="220"/>
      <c r="J118" s="210"/>
      <c r="K118" s="210"/>
      <c r="L118" s="211"/>
      <c r="N118" s="154"/>
    </row>
    <row r="119" spans="2:14" x14ac:dyDescent="0.25">
      <c r="B119" s="258" t="s">
        <v>312</v>
      </c>
      <c r="C119" s="220"/>
      <c r="D119" s="210"/>
      <c r="E119" s="210"/>
      <c r="F119" s="210"/>
      <c r="G119" s="164"/>
      <c r="H119" s="337" t="s">
        <v>312</v>
      </c>
      <c r="I119" s="220"/>
      <c r="J119" s="210"/>
      <c r="K119" s="210"/>
      <c r="L119" s="211"/>
      <c r="N119" s="154"/>
    </row>
    <row r="120" spans="2:14" x14ac:dyDescent="0.25">
      <c r="B120" s="170"/>
      <c r="C120" s="171"/>
      <c r="D120" s="171"/>
      <c r="E120" s="171"/>
      <c r="F120" s="171"/>
      <c r="G120" s="164"/>
      <c r="H120" s="164"/>
      <c r="I120" s="171"/>
      <c r="J120" s="171"/>
      <c r="K120" s="171"/>
      <c r="L120" s="75"/>
      <c r="N120" s="154"/>
    </row>
    <row r="121" spans="2:14" x14ac:dyDescent="0.25">
      <c r="B121" s="258" t="s">
        <v>308</v>
      </c>
      <c r="C121" s="291" t="e">
        <f>AVERAGE(C111:C113)</f>
        <v>#DIV/0!</v>
      </c>
      <c r="D121" s="278" t="e">
        <f>AVERAGE(D111:D113)</f>
        <v>#DIV/0!</v>
      </c>
      <c r="E121" s="278" t="e">
        <f>AVERAGE(E111:E113)</f>
        <v>#DIV/0!</v>
      </c>
      <c r="F121" s="278" t="e">
        <f>AVERAGE(F111:F113)</f>
        <v>#DIV/0!</v>
      </c>
      <c r="G121" s="164"/>
      <c r="H121" s="337" t="s">
        <v>308</v>
      </c>
      <c r="I121" s="291" t="e">
        <f>AVERAGE(I111:I113)</f>
        <v>#DIV/0!</v>
      </c>
      <c r="J121" s="278" t="e">
        <f>AVERAGE(J111:J113)</f>
        <v>#DIV/0!</v>
      </c>
      <c r="K121" s="278" t="e">
        <f>AVERAGE(K111:K113)</f>
        <v>#DIV/0!</v>
      </c>
      <c r="L121" s="322" t="e">
        <f>AVERAGE(L111:L113)</f>
        <v>#DIV/0!</v>
      </c>
      <c r="N121" s="154"/>
    </row>
    <row r="122" spans="2:14" ht="17.25" thickBot="1" x14ac:dyDescent="0.3">
      <c r="B122" s="261" t="s">
        <v>309</v>
      </c>
      <c r="C122" s="335" t="e">
        <f>AVERAGE(C114:C119)</f>
        <v>#DIV/0!</v>
      </c>
      <c r="D122" s="334" t="e">
        <f t="shared" ref="D122:E122" si="2">AVERAGE(D114:D119)</f>
        <v>#DIV/0!</v>
      </c>
      <c r="E122" s="334" t="e">
        <f t="shared" si="2"/>
        <v>#DIV/0!</v>
      </c>
      <c r="F122" s="334" t="e">
        <f>AVERAGE(F114:F119)</f>
        <v>#DIV/0!</v>
      </c>
      <c r="G122" s="177"/>
      <c r="H122" s="338" t="s">
        <v>309</v>
      </c>
      <c r="I122" s="335" t="e">
        <f>AVERAGE(I114:I119)</f>
        <v>#DIV/0!</v>
      </c>
      <c r="J122" s="334" t="e">
        <f t="shared" ref="J122:L122" si="3">AVERAGE(J114:J119)</f>
        <v>#DIV/0!</v>
      </c>
      <c r="K122" s="334" t="e">
        <f t="shared" si="3"/>
        <v>#DIV/0!</v>
      </c>
      <c r="L122" s="336" t="e">
        <f t="shared" si="3"/>
        <v>#DIV/0!</v>
      </c>
      <c r="N122" s="154"/>
    </row>
    <row r="123" spans="2:14" ht="17.25" thickBot="1" x14ac:dyDescent="0.3">
      <c r="N123" s="154"/>
    </row>
    <row r="124" spans="2:14" ht="18" thickBot="1" x14ac:dyDescent="0.3">
      <c r="B124" s="655" t="s">
        <v>170</v>
      </c>
      <c r="C124" s="656"/>
      <c r="D124" s="656"/>
      <c r="E124" s="656"/>
      <c r="F124" s="656"/>
      <c r="G124" s="656"/>
      <c r="H124" s="656"/>
      <c r="I124" s="656"/>
      <c r="J124" s="657"/>
      <c r="N124" s="154"/>
    </row>
    <row r="125" spans="2:14" x14ac:dyDescent="0.25">
      <c r="B125" s="744"/>
      <c r="C125" s="745"/>
      <c r="D125" s="745"/>
      <c r="E125" s="745"/>
      <c r="F125" s="745"/>
      <c r="G125" s="745"/>
      <c r="H125" s="745"/>
      <c r="I125" s="745"/>
      <c r="J125" s="746"/>
      <c r="N125" s="154"/>
    </row>
    <row r="126" spans="2:14" x14ac:dyDescent="0.25">
      <c r="B126" s="747"/>
      <c r="C126" s="748"/>
      <c r="D126" s="748"/>
      <c r="E126" s="748"/>
      <c r="F126" s="748"/>
      <c r="G126" s="748"/>
      <c r="H126" s="748"/>
      <c r="I126" s="748"/>
      <c r="J126" s="749"/>
      <c r="N126" s="154"/>
    </row>
    <row r="127" spans="2:14" x14ac:dyDescent="0.25">
      <c r="B127" s="747"/>
      <c r="C127" s="748"/>
      <c r="D127" s="748"/>
      <c r="E127" s="748"/>
      <c r="F127" s="748"/>
      <c r="G127" s="748"/>
      <c r="H127" s="748"/>
      <c r="I127" s="748"/>
      <c r="J127" s="749"/>
      <c r="N127" s="154"/>
    </row>
    <row r="128" spans="2:14" x14ac:dyDescent="0.25">
      <c r="B128" s="747"/>
      <c r="C128" s="748"/>
      <c r="D128" s="748"/>
      <c r="E128" s="748"/>
      <c r="F128" s="748"/>
      <c r="G128" s="748"/>
      <c r="H128" s="748"/>
      <c r="I128" s="748"/>
      <c r="J128" s="749"/>
      <c r="N128" s="154"/>
    </row>
    <row r="129" spans="1:14" x14ac:dyDescent="0.25">
      <c r="B129" s="747"/>
      <c r="C129" s="748"/>
      <c r="D129" s="748"/>
      <c r="E129" s="748"/>
      <c r="F129" s="748"/>
      <c r="G129" s="748"/>
      <c r="H129" s="748"/>
      <c r="I129" s="748"/>
      <c r="J129" s="749"/>
      <c r="N129" s="154"/>
    </row>
    <row r="130" spans="1:14" ht="17.25" thickBot="1" x14ac:dyDescent="0.3">
      <c r="B130" s="750"/>
      <c r="C130" s="751"/>
      <c r="D130" s="751"/>
      <c r="E130" s="751"/>
      <c r="F130" s="751"/>
      <c r="G130" s="751"/>
      <c r="H130" s="751"/>
      <c r="I130" s="751"/>
      <c r="J130" s="752"/>
      <c r="N130" s="154"/>
    </row>
    <row r="131" spans="1:14" x14ac:dyDescent="0.25">
      <c r="N131" s="154"/>
    </row>
    <row r="132" spans="1:14" x14ac:dyDescent="0.25">
      <c r="A132" s="154"/>
      <c r="B132" s="154"/>
      <c r="C132" s="154"/>
      <c r="D132" s="154"/>
      <c r="E132" s="154"/>
      <c r="F132" s="154"/>
      <c r="G132" s="154"/>
      <c r="H132" s="154"/>
      <c r="I132" s="154"/>
      <c r="J132" s="154"/>
      <c r="K132" s="154"/>
      <c r="L132" s="154"/>
      <c r="M132" s="154"/>
      <c r="N132" s="154"/>
    </row>
  </sheetData>
  <sheetProtection password="CAE2" sheet="1" objects="1" scenarios="1" selectLockedCells="1"/>
  <mergeCells count="41">
    <mergeCell ref="B125:J130"/>
    <mergeCell ref="B5:E5"/>
    <mergeCell ref="C6:E6"/>
    <mergeCell ref="K55:L55"/>
    <mergeCell ref="C22:J22"/>
    <mergeCell ref="C24:D24"/>
    <mergeCell ref="E24:F24"/>
    <mergeCell ref="C55:D55"/>
    <mergeCell ref="E55:F55"/>
    <mergeCell ref="G24:H24"/>
    <mergeCell ref="I24:J24"/>
    <mergeCell ref="C23:F23"/>
    <mergeCell ref="G23:J23"/>
    <mergeCell ref="I55:J55"/>
    <mergeCell ref="B124:J124"/>
    <mergeCell ref="C108:F108"/>
    <mergeCell ref="C109:D109"/>
    <mergeCell ref="E109:F109"/>
    <mergeCell ref="B90:L90"/>
    <mergeCell ref="B107:L107"/>
    <mergeCell ref="I109:J109"/>
    <mergeCell ref="K109:L109"/>
    <mergeCell ref="I108:L108"/>
    <mergeCell ref="B83:L83"/>
    <mergeCell ref="C91:F91"/>
    <mergeCell ref="I91:L91"/>
    <mergeCell ref="C92:D92"/>
    <mergeCell ref="E92:F92"/>
    <mergeCell ref="I92:J92"/>
    <mergeCell ref="K92:L92"/>
    <mergeCell ref="B84:C85"/>
    <mergeCell ref="B2:L3"/>
    <mergeCell ref="B14:D14"/>
    <mergeCell ref="B13:D13"/>
    <mergeCell ref="B31:J32"/>
    <mergeCell ref="B51:F51"/>
    <mergeCell ref="H51:L51"/>
    <mergeCell ref="B49:B50"/>
    <mergeCell ref="B33:J37"/>
    <mergeCell ref="B30:J30"/>
    <mergeCell ref="B40:L46"/>
  </mergeCells>
  <conditionalFormatting sqref="G26:J27 H52:L81">
    <cfRule type="expression" dxfId="19" priority="7" stopIfTrue="1">
      <formula>AND(ASH="No")</formula>
    </cfRule>
  </conditionalFormatting>
  <conditionalFormatting sqref="C91:F105">
    <cfRule type="expression" dxfId="18" priority="6" stopIfTrue="1">
      <formula>OR(Aux_Comp_Y_N&lt;1,Aux_Comp_Y_N="Other")</formula>
    </cfRule>
  </conditionalFormatting>
  <conditionalFormatting sqref="C108:F122">
    <cfRule type="expression" dxfId="17" priority="5" stopIfTrue="1">
      <formula>OR(Aux_Comp_Y_N&lt;1,Aux_Comp_Y_N="Other",ASH="No")</formula>
    </cfRule>
  </conditionalFormatting>
  <conditionalFormatting sqref="G87:H87">
    <cfRule type="expression" dxfId="16" priority="4" stopIfTrue="1">
      <formula>OR(Aux_Comp_Y_N&lt;1,Aux_Comp_Y_N="Other")</formula>
    </cfRule>
  </conditionalFormatting>
  <conditionalFormatting sqref="G88:H88">
    <cfRule type="expression" dxfId="15" priority="3" stopIfTrue="1">
      <formula>AND(Aux_Comp_Y_N&lt;&gt;2)</formula>
    </cfRule>
  </conditionalFormatting>
  <conditionalFormatting sqref="I91:L105">
    <cfRule type="expression" dxfId="14" priority="2" stopIfTrue="1">
      <formula>AND(Aux_Comp_Y_N&lt;&gt;2)</formula>
    </cfRule>
  </conditionalFormatting>
  <conditionalFormatting sqref="I108:L122">
    <cfRule type="expression" dxfId="13" priority="1" stopIfTrue="1">
      <formula>OR(Aux_Comp_Y_N&lt;&gt;2,ASH="No")</formula>
    </cfRule>
  </conditionalFormatting>
  <dataValidations count="1">
    <dataValidation type="list" showInputMessage="1" showErrorMessage="1" sqref="I53 C53">
      <formula1>Steady_state_Condition</formula1>
    </dataValidation>
  </dataValidations>
  <hyperlinks>
    <hyperlink ref="G7" location="Instructions!C33" display="Back to Instructions tab"/>
  </hyperlinks>
  <printOptions horizontalCentered="1"/>
  <pageMargins left="0.25" right="0.25" top="0.75" bottom="0.25" header="0.3" footer="0.3"/>
  <pageSetup scale="49" orientation="landscape" r:id="rId1"/>
  <headerFooter>
    <oddHeader>&amp;F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O29"/>
  <sheetViews>
    <sheetView showGridLines="0" zoomScale="80" zoomScaleNormal="80" zoomScaleSheetLayoutView="85" workbookViewId="0">
      <pane ySplit="3" topLeftCell="A4" activePane="bottomLeft" state="frozen"/>
      <selection pane="bottomLeft" activeCell="C18" sqref="C18"/>
    </sheetView>
  </sheetViews>
  <sheetFormatPr defaultRowHeight="16.5" x14ac:dyDescent="0.3"/>
  <cols>
    <col min="1" max="1" width="4.7109375" style="63" customWidth="1"/>
    <col min="2" max="2" width="40.28515625" style="63" customWidth="1"/>
    <col min="3" max="3" width="20.85546875" style="63" customWidth="1"/>
    <col min="4" max="4" width="21.28515625" style="63" customWidth="1"/>
    <col min="5" max="5" width="14.140625" style="63" customWidth="1"/>
    <col min="6" max="6" width="21.7109375" style="63" customWidth="1"/>
    <col min="7" max="7" width="23" style="63" customWidth="1"/>
    <col min="8" max="8" width="5.85546875" style="63" customWidth="1"/>
    <col min="9" max="9" width="3.28515625" style="63" customWidth="1"/>
    <col min="10" max="16384" width="9.140625" style="63"/>
  </cols>
  <sheetData>
    <row r="1" spans="2:11" ht="17.25" thickBot="1" x14ac:dyDescent="0.35"/>
    <row r="2" spans="2:11" ht="16.5" customHeight="1" x14ac:dyDescent="0.3">
      <c r="B2" s="616" t="s">
        <v>465</v>
      </c>
      <c r="C2" s="632"/>
      <c r="D2" s="632"/>
      <c r="E2" s="632"/>
      <c r="F2" s="632"/>
      <c r="G2" s="632"/>
      <c r="H2" s="617"/>
    </row>
    <row r="3" spans="2:11" ht="17.25" customHeight="1" thickBot="1" x14ac:dyDescent="0.35">
      <c r="B3" s="618"/>
      <c r="C3" s="633"/>
      <c r="D3" s="633"/>
      <c r="E3" s="633"/>
      <c r="F3" s="633"/>
      <c r="G3" s="633"/>
      <c r="H3" s="619"/>
    </row>
    <row r="4" spans="2:11" ht="17.25" thickBot="1" x14ac:dyDescent="0.35">
      <c r="I4" s="64"/>
    </row>
    <row r="5" spans="2:11" ht="18" thickBot="1" x14ac:dyDescent="0.35">
      <c r="B5" s="655" t="str">
        <f>'Version Control'!$B$2</f>
        <v>Title Block</v>
      </c>
      <c r="C5" s="656"/>
      <c r="D5" s="656"/>
      <c r="E5" s="657"/>
      <c r="I5" s="64"/>
    </row>
    <row r="6" spans="2:11" ht="34.5" customHeight="1" x14ac:dyDescent="0.3">
      <c r="B6" s="118" t="str">
        <f>'Version Control'!$B$3</f>
        <v>File Name:</v>
      </c>
      <c r="C6" s="769" t="str">
        <f ca="1">'Version Control'!$C$3</f>
        <v>Residential Refrigerator-Freezer - v2.7_Multiple Defrost Waiver.xlsx</v>
      </c>
      <c r="D6" s="770"/>
      <c r="E6" s="771"/>
      <c r="I6" s="64"/>
    </row>
    <row r="7" spans="2:11" ht="18" x14ac:dyDescent="0.35">
      <c r="B7" s="119" t="str">
        <f>'Version Control'!$B$4</f>
        <v>Tab Name:</v>
      </c>
      <c r="C7" s="231" t="str">
        <f ca="1">MID(CELL("filename",A4), FIND("]", CELL("filename", A4))+ 1, 255)</f>
        <v>Settings</v>
      </c>
      <c r="D7" s="232"/>
      <c r="E7" s="233"/>
      <c r="G7" s="104" t="s">
        <v>285</v>
      </c>
      <c r="I7" s="64"/>
    </row>
    <row r="8" spans="2:11" x14ac:dyDescent="0.3">
      <c r="B8" s="116" t="str">
        <f>'Version Control'!$B$5</f>
        <v>Version Number:</v>
      </c>
      <c r="C8" s="234" t="str">
        <f>'Version Control'!$C$5</f>
        <v>2.7_Multiple Defrost Waiver</v>
      </c>
      <c r="D8" s="232"/>
      <c r="E8" s="233"/>
      <c r="I8" s="64"/>
    </row>
    <row r="9" spans="2:11" x14ac:dyDescent="0.3">
      <c r="B9" s="116" t="str">
        <f>'Version Control'!$B$6</f>
        <v xml:space="preserve">Latest Revision Date: </v>
      </c>
      <c r="C9" s="235">
        <f>'Version Control'!$C$6</f>
        <v>41598</v>
      </c>
      <c r="D9" s="232"/>
      <c r="E9" s="233"/>
      <c r="I9" s="64"/>
    </row>
    <row r="10" spans="2:11" ht="17.25" thickBot="1" x14ac:dyDescent="0.35">
      <c r="B10" s="123" t="str">
        <f>'Version Control'!$B$7</f>
        <v xml:space="preserve">Test Completion Date: </v>
      </c>
      <c r="C10" s="236" t="str">
        <f>'Version Control'!$C$7</f>
        <v>[MM/DD/YYYY]</v>
      </c>
      <c r="D10" s="237"/>
      <c r="E10" s="238"/>
      <c r="I10" s="64"/>
    </row>
    <row r="11" spans="2:11" x14ac:dyDescent="0.3">
      <c r="I11" s="64"/>
    </row>
    <row r="12" spans="2:11" ht="17.25" thickBot="1" x14ac:dyDescent="0.35">
      <c r="I12" s="64"/>
    </row>
    <row r="13" spans="2:11" ht="18" thickBot="1" x14ac:dyDescent="0.35">
      <c r="B13" s="81" t="s">
        <v>242</v>
      </c>
      <c r="C13" s="82"/>
      <c r="D13" s="82"/>
      <c r="E13" s="82"/>
      <c r="F13" s="82"/>
      <c r="G13" s="83"/>
      <c r="I13" s="64"/>
    </row>
    <row r="14" spans="2:11" ht="15" customHeight="1" x14ac:dyDescent="0.3">
      <c r="B14" s="772" t="s">
        <v>243</v>
      </c>
      <c r="C14" s="773"/>
      <c r="D14" s="773"/>
      <c r="E14" s="773"/>
      <c r="F14" s="773"/>
      <c r="G14" s="774"/>
      <c r="H14" s="88"/>
      <c r="I14" s="89"/>
    </row>
    <row r="15" spans="2:11" ht="24" customHeight="1" thickBot="1" x14ac:dyDescent="0.35">
      <c r="B15" s="775"/>
      <c r="C15" s="776"/>
      <c r="D15" s="776"/>
      <c r="E15" s="776"/>
      <c r="F15" s="776"/>
      <c r="G15" s="777"/>
      <c r="H15" s="88"/>
      <c r="I15" s="89"/>
    </row>
    <row r="16" spans="2:11" ht="17.25" x14ac:dyDescent="0.35">
      <c r="B16" s="349"/>
      <c r="C16" s="767" t="s">
        <v>161</v>
      </c>
      <c r="D16" s="767"/>
      <c r="E16" s="350"/>
      <c r="F16" s="767" t="s">
        <v>162</v>
      </c>
      <c r="G16" s="768"/>
      <c r="I16" s="64"/>
      <c r="J16" s="90"/>
      <c r="K16" s="90"/>
    </row>
    <row r="17" spans="1:15" ht="17.25" x14ac:dyDescent="0.35">
      <c r="B17" s="84"/>
      <c r="C17" s="240" t="s">
        <v>84</v>
      </c>
      <c r="D17" s="240" t="s">
        <v>156</v>
      </c>
      <c r="E17" s="348"/>
      <c r="F17" s="240" t="s">
        <v>84</v>
      </c>
      <c r="G17" s="241" t="s">
        <v>156</v>
      </c>
      <c r="H17" s="71"/>
      <c r="I17" s="86"/>
      <c r="J17" s="71"/>
      <c r="K17" s="71"/>
      <c r="L17" s="71"/>
      <c r="M17" s="71"/>
      <c r="N17" s="71"/>
      <c r="O17" s="71"/>
    </row>
    <row r="18" spans="1:15" x14ac:dyDescent="0.3">
      <c r="B18" s="97" t="s">
        <v>137</v>
      </c>
      <c r="C18" s="103"/>
      <c r="D18" s="60"/>
      <c r="E18" s="87"/>
      <c r="F18" s="60"/>
      <c r="G18" s="61"/>
      <c r="I18" s="64"/>
    </row>
    <row r="19" spans="1:15" x14ac:dyDescent="0.3">
      <c r="B19" s="97" t="s">
        <v>130</v>
      </c>
      <c r="C19" s="347"/>
      <c r="D19" s="62"/>
      <c r="E19" s="87"/>
      <c r="F19" s="60"/>
      <c r="G19" s="61"/>
      <c r="I19" s="64"/>
    </row>
    <row r="20" spans="1:15" x14ac:dyDescent="0.3">
      <c r="B20" s="97" t="s">
        <v>41</v>
      </c>
      <c r="C20" s="103"/>
      <c r="D20" s="60"/>
      <c r="E20" s="91"/>
      <c r="F20" s="60"/>
      <c r="G20" s="61"/>
      <c r="H20" s="85"/>
      <c r="I20" s="92"/>
      <c r="J20" s="85"/>
      <c r="K20" s="85"/>
      <c r="L20" s="85"/>
      <c r="M20" s="85"/>
      <c r="N20" s="85"/>
      <c r="O20" s="85"/>
    </row>
    <row r="21" spans="1:15" x14ac:dyDescent="0.3">
      <c r="B21" s="97" t="s">
        <v>42</v>
      </c>
      <c r="C21" s="103"/>
      <c r="D21" s="60"/>
      <c r="E21" s="91"/>
      <c r="F21" s="60"/>
      <c r="G21" s="61"/>
      <c r="H21" s="85"/>
      <c r="I21" s="92"/>
      <c r="J21" s="85"/>
      <c r="K21" s="85"/>
      <c r="L21" s="85"/>
      <c r="M21" s="85"/>
      <c r="N21" s="85"/>
      <c r="O21" s="85"/>
    </row>
    <row r="22" spans="1:15" x14ac:dyDescent="0.3">
      <c r="B22" s="97" t="s">
        <v>125</v>
      </c>
      <c r="C22" s="103"/>
      <c r="D22" s="60"/>
      <c r="E22" s="87"/>
      <c r="F22" s="60"/>
      <c r="G22" s="61"/>
      <c r="H22" s="85"/>
      <c r="I22" s="92"/>
      <c r="J22" s="85"/>
      <c r="K22" s="85"/>
      <c r="L22" s="85"/>
      <c r="M22" s="85"/>
      <c r="N22" s="85"/>
      <c r="O22" s="85"/>
    </row>
    <row r="23" spans="1:15" x14ac:dyDescent="0.3">
      <c r="B23" s="98" t="s">
        <v>179</v>
      </c>
      <c r="C23" s="103"/>
      <c r="D23" s="60"/>
      <c r="E23" s="87"/>
      <c r="F23" s="60"/>
      <c r="G23" s="61"/>
      <c r="I23" s="64"/>
    </row>
    <row r="24" spans="1:15" x14ac:dyDescent="0.3">
      <c r="B24" s="98" t="s">
        <v>318</v>
      </c>
      <c r="C24" s="103"/>
      <c r="D24" s="60"/>
      <c r="E24" s="87"/>
      <c r="F24" s="60"/>
      <c r="G24" s="61"/>
      <c r="I24" s="64"/>
    </row>
    <row r="25" spans="1:15" x14ac:dyDescent="0.3">
      <c r="B25" s="98" t="s">
        <v>319</v>
      </c>
      <c r="C25" s="103"/>
      <c r="D25" s="60"/>
      <c r="E25" s="87"/>
      <c r="F25" s="60"/>
      <c r="G25" s="61"/>
      <c r="I25" s="64"/>
    </row>
    <row r="26" spans="1:15" x14ac:dyDescent="0.3">
      <c r="B26" s="98" t="s">
        <v>66</v>
      </c>
      <c r="C26" s="103"/>
      <c r="D26" s="60"/>
      <c r="E26" s="87"/>
      <c r="F26" s="60"/>
      <c r="G26" s="61"/>
      <c r="I26" s="64"/>
    </row>
    <row r="27" spans="1:15" ht="17.25" thickBot="1" x14ac:dyDescent="0.35">
      <c r="B27" s="76" t="s">
        <v>383</v>
      </c>
      <c r="C27" s="69"/>
      <c r="D27" s="69"/>
      <c r="E27" s="69"/>
      <c r="F27" s="69"/>
      <c r="G27" s="77"/>
      <c r="I27" s="64"/>
    </row>
    <row r="28" spans="1:15" ht="17.25" x14ac:dyDescent="0.35">
      <c r="B28" s="93"/>
      <c r="I28" s="64"/>
    </row>
    <row r="29" spans="1:15" x14ac:dyDescent="0.3">
      <c r="A29" s="64"/>
      <c r="B29" s="64"/>
      <c r="C29" s="64"/>
      <c r="D29" s="64"/>
      <c r="E29" s="64"/>
      <c r="F29" s="64"/>
      <c r="G29" s="64"/>
      <c r="H29" s="64"/>
      <c r="I29" s="64"/>
    </row>
  </sheetData>
  <sheetProtection password="CAE2" sheet="1" objects="1" scenarios="1" selectLockedCells="1"/>
  <mergeCells count="6">
    <mergeCell ref="B2:H3"/>
    <mergeCell ref="C16:D16"/>
    <mergeCell ref="F16:G16"/>
    <mergeCell ref="B5:E5"/>
    <mergeCell ref="C6:E6"/>
    <mergeCell ref="B14:G15"/>
  </mergeCells>
  <conditionalFormatting sqref="F18:G26">
    <cfRule type="expression" dxfId="12" priority="1" stopIfTrue="1">
      <formula>AND(ASH="No")</formula>
    </cfRule>
  </conditionalFormatting>
  <dataValidations count="1">
    <dataValidation type="list" showInputMessage="1" showErrorMessage="1" sqref="C23:D23 F23:G23">
      <formula1>ASH_Switch</formula1>
    </dataValidation>
  </dataValidations>
  <hyperlinks>
    <hyperlink ref="G7" location="Instructions!C33" display="Back to Instructions tab"/>
  </hyperlinks>
  <printOptions horizontalCentered="1"/>
  <pageMargins left="0.25" right="0.25" top="0.75" bottom="0.25" header="0.3" footer="0.3"/>
  <pageSetup scale="76" orientation="landscape" r:id="rId1"/>
  <headerFooter>
    <oddHeader>&amp;F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AY123"/>
  <sheetViews>
    <sheetView showGridLines="0" zoomScale="80" zoomScaleNormal="80" zoomScaleSheetLayoutView="85" workbookViewId="0">
      <pane ySplit="3" topLeftCell="A4" activePane="bottomLeft" state="frozen"/>
      <selection pane="bottomLeft" activeCell="D22" sqref="D22"/>
    </sheetView>
  </sheetViews>
  <sheetFormatPr defaultRowHeight="16.5" x14ac:dyDescent="0.25"/>
  <cols>
    <col min="1" max="1" width="3.7109375" style="35" customWidth="1"/>
    <col min="2" max="2" width="18.42578125" style="35" customWidth="1"/>
    <col min="3" max="3" width="38.28515625" style="35" customWidth="1"/>
    <col min="4" max="4" width="14.5703125" style="35" customWidth="1"/>
    <col min="5" max="5" width="13.5703125" style="35" customWidth="1"/>
    <col min="6" max="6" width="15.140625" style="35" customWidth="1"/>
    <col min="7" max="7" width="14.7109375" style="35" customWidth="1"/>
    <col min="8" max="8" width="12.7109375" style="35" customWidth="1"/>
    <col min="9" max="9" width="13.85546875" style="35" customWidth="1"/>
    <col min="10" max="10" width="16.42578125" style="35" customWidth="1"/>
    <col min="11" max="49" width="11.5703125" style="35" customWidth="1"/>
    <col min="50" max="50" width="6.5703125" style="35" customWidth="1"/>
    <col min="51" max="51" width="4.140625" style="35" customWidth="1"/>
    <col min="52" max="63" width="11.5703125" style="35" customWidth="1"/>
    <col min="64" max="16384" width="9.140625" style="35"/>
  </cols>
  <sheetData>
    <row r="1" spans="2:51" ht="17.25" thickBot="1" x14ac:dyDescent="0.3"/>
    <row r="2" spans="2:51" ht="16.5" customHeight="1" x14ac:dyDescent="0.25">
      <c r="B2" s="616" t="s">
        <v>465</v>
      </c>
      <c r="C2" s="632"/>
      <c r="D2" s="632"/>
      <c r="E2" s="632"/>
      <c r="F2" s="632"/>
      <c r="G2" s="632"/>
      <c r="H2" s="617"/>
    </row>
    <row r="3" spans="2:51" ht="17.25" customHeight="1" thickBot="1" x14ac:dyDescent="0.3">
      <c r="B3" s="618"/>
      <c r="C3" s="633"/>
      <c r="D3" s="633"/>
      <c r="E3" s="633"/>
      <c r="F3" s="633"/>
      <c r="G3" s="633"/>
      <c r="H3" s="619"/>
    </row>
    <row r="4" spans="2:51" ht="17.25" thickBot="1" x14ac:dyDescent="0.3">
      <c r="R4" s="277"/>
      <c r="AY4" s="154"/>
    </row>
    <row r="5" spans="2:51" ht="18" customHeight="1" thickBot="1" x14ac:dyDescent="0.3">
      <c r="B5" s="840" t="str">
        <f>'Version Control'!$B$2</f>
        <v>Title Block</v>
      </c>
      <c r="C5" s="841"/>
      <c r="D5" s="841"/>
      <c r="E5" s="841"/>
      <c r="F5" s="842"/>
      <c r="K5" s="548"/>
      <c r="L5" s="548"/>
      <c r="M5" s="548"/>
      <c r="N5" s="548"/>
      <c r="O5" s="548"/>
      <c r="R5" s="277"/>
      <c r="AY5" s="154"/>
    </row>
    <row r="6" spans="2:51" ht="34.5" customHeight="1" x14ac:dyDescent="0.25">
      <c r="B6" s="799" t="str">
        <f>'Version Control'!$B$3</f>
        <v>File Name:</v>
      </c>
      <c r="C6" s="800"/>
      <c r="D6" s="848" t="str">
        <f ca="1">'Version Control'!$C$3</f>
        <v>Residential Refrigerator-Freezer - v2.7_Multiple Defrost Waiver.xlsx</v>
      </c>
      <c r="E6" s="849"/>
      <c r="F6" s="850"/>
      <c r="K6" s="548"/>
      <c r="L6" s="548"/>
      <c r="M6" s="548"/>
      <c r="N6" s="548"/>
      <c r="O6" s="548"/>
      <c r="R6" s="277"/>
      <c r="AY6" s="154"/>
    </row>
    <row r="7" spans="2:51" ht="18" customHeight="1" thickBot="1" x14ac:dyDescent="0.3">
      <c r="B7" s="801" t="str">
        <f>'Version Control'!$B$4</f>
        <v>Tab Name:</v>
      </c>
      <c r="C7" s="802"/>
      <c r="D7" s="394" t="str">
        <f ca="1">MID(CELL("filename",B4), FIND("]", CELL("filename", B4))+ 1, 255)</f>
        <v>Energy Calcs (ASH Switch OFF)</v>
      </c>
      <c r="E7" s="355"/>
      <c r="F7" s="356"/>
      <c r="H7" s="155" t="s">
        <v>285</v>
      </c>
      <c r="K7" s="548"/>
      <c r="L7" s="548"/>
      <c r="M7" s="548"/>
      <c r="N7" s="548"/>
      <c r="O7" s="548"/>
      <c r="R7" s="277"/>
      <c r="AY7" s="154"/>
    </row>
    <row r="8" spans="2:51" ht="16.5" customHeight="1" thickBot="1" x14ac:dyDescent="0.3">
      <c r="B8" s="803" t="str">
        <f>'Version Control'!$B$5</f>
        <v>Version Number:</v>
      </c>
      <c r="C8" s="804"/>
      <c r="D8" s="246" t="str">
        <f>'Version Control'!$C$5</f>
        <v>2.7_Multiple Defrost Waiver</v>
      </c>
      <c r="E8" s="355"/>
      <c r="F8" s="356"/>
      <c r="H8" s="308"/>
      <c r="K8" s="613"/>
      <c r="L8" s="851" t="s">
        <v>466</v>
      </c>
      <c r="M8" s="851"/>
      <c r="N8" s="852"/>
      <c r="O8" s="548"/>
      <c r="R8" s="277"/>
      <c r="AY8" s="154"/>
    </row>
    <row r="9" spans="2:51" ht="16.5" customHeight="1" x14ac:dyDescent="0.25">
      <c r="B9" s="803" t="str">
        <f>'Version Control'!$B$6</f>
        <v xml:space="preserve">Latest Revision Date: </v>
      </c>
      <c r="C9" s="804"/>
      <c r="D9" s="247">
        <f>'Version Control'!$C$6</f>
        <v>41598</v>
      </c>
      <c r="E9" s="355"/>
      <c r="F9" s="356"/>
      <c r="K9" s="611"/>
      <c r="L9" s="612"/>
      <c r="M9" s="612"/>
      <c r="N9" s="612"/>
      <c r="O9" s="548"/>
      <c r="R9" s="277"/>
      <c r="AY9" s="154"/>
    </row>
    <row r="10" spans="2:51" ht="17.25" customHeight="1" thickBot="1" x14ac:dyDescent="0.3">
      <c r="B10" s="805" t="str">
        <f>'Version Control'!$B$7</f>
        <v xml:space="preserve">Test Completion Date: </v>
      </c>
      <c r="C10" s="806"/>
      <c r="D10" s="248" t="str">
        <f>'Version Control'!$C$7</f>
        <v>[MM/DD/YYYY]</v>
      </c>
      <c r="E10" s="357"/>
      <c r="F10" s="358"/>
      <c r="O10" s="548"/>
      <c r="R10" s="277"/>
      <c r="AY10" s="154"/>
    </row>
    <row r="11" spans="2:51" ht="16.5" customHeight="1" x14ac:dyDescent="0.25">
      <c r="K11" s="548"/>
      <c r="L11" s="548"/>
      <c r="M11" s="548"/>
      <c r="N11" s="548"/>
      <c r="O11" s="548"/>
      <c r="R11" s="277"/>
      <c r="AY11" s="154"/>
    </row>
    <row r="12" spans="2:51" ht="17.25" customHeight="1" thickBot="1" x14ac:dyDescent="0.3">
      <c r="K12" s="548"/>
      <c r="L12" s="548"/>
      <c r="M12" s="548"/>
      <c r="N12" s="548"/>
      <c r="O12" s="548"/>
      <c r="R12" s="277"/>
      <c r="AY12" s="154"/>
    </row>
    <row r="13" spans="2:51" ht="18" thickBot="1" x14ac:dyDescent="0.3">
      <c r="B13" s="78" t="s">
        <v>160</v>
      </c>
      <c r="C13" s="79"/>
      <c r="D13" s="79"/>
      <c r="E13" s="79"/>
      <c r="F13" s="79"/>
      <c r="G13" s="79"/>
      <c r="H13" s="79"/>
      <c r="I13" s="79"/>
      <c r="J13" s="80"/>
      <c r="K13" s="94"/>
      <c r="L13" s="95"/>
      <c r="M13" s="95"/>
      <c r="N13" s="95"/>
      <c r="O13" s="95"/>
      <c r="P13" s="95"/>
      <c r="Q13" s="359"/>
      <c r="R13" s="277"/>
      <c r="AY13" s="154"/>
    </row>
    <row r="14" spans="2:51" x14ac:dyDescent="0.25">
      <c r="B14" s="461" t="s">
        <v>269</v>
      </c>
      <c r="C14" s="462"/>
      <c r="D14" s="462"/>
      <c r="E14" s="462"/>
      <c r="F14" s="462"/>
      <c r="G14" s="462"/>
      <c r="H14" s="462"/>
      <c r="I14" s="462"/>
      <c r="J14" s="463"/>
      <c r="K14" s="195"/>
      <c r="L14" s="183"/>
      <c r="M14" s="183"/>
      <c r="N14" s="183"/>
      <c r="O14" s="183"/>
      <c r="P14" s="183"/>
      <c r="R14" s="277"/>
      <c r="AY14" s="154"/>
    </row>
    <row r="15" spans="2:51" ht="35.25" customHeight="1" x14ac:dyDescent="0.25">
      <c r="B15" s="807" t="s">
        <v>390</v>
      </c>
      <c r="C15" s="808"/>
      <c r="D15" s="808"/>
      <c r="E15" s="808"/>
      <c r="F15" s="808"/>
      <c r="G15" s="808"/>
      <c r="H15" s="808"/>
      <c r="I15" s="808"/>
      <c r="J15" s="809"/>
      <c r="K15" s="435"/>
      <c r="L15" s="381"/>
      <c r="M15" s="359"/>
      <c r="N15" s="359"/>
      <c r="O15" s="183"/>
      <c r="P15" s="183"/>
      <c r="R15" s="277"/>
      <c r="AY15" s="154"/>
    </row>
    <row r="16" spans="2:51" ht="17.25" x14ac:dyDescent="0.25">
      <c r="B16" s="464" t="s">
        <v>289</v>
      </c>
      <c r="C16" s="288"/>
      <c r="D16" s="288"/>
      <c r="E16" s="288"/>
      <c r="F16" s="288"/>
      <c r="G16" s="288"/>
      <c r="H16" s="288"/>
      <c r="I16" s="288"/>
      <c r="J16" s="465"/>
      <c r="K16" s="195"/>
      <c r="L16" s="183"/>
      <c r="M16" s="359"/>
      <c r="N16" s="359"/>
      <c r="O16" s="183"/>
      <c r="P16" s="183"/>
      <c r="R16" s="277"/>
      <c r="AY16" s="154"/>
    </row>
    <row r="17" spans="2:51" ht="17.25" thickBot="1" x14ac:dyDescent="0.3">
      <c r="B17" s="466" t="s">
        <v>268</v>
      </c>
      <c r="C17" s="467"/>
      <c r="D17" s="467"/>
      <c r="E17" s="467"/>
      <c r="F17" s="467"/>
      <c r="G17" s="467"/>
      <c r="H17" s="467"/>
      <c r="I17" s="467"/>
      <c r="J17" s="468"/>
      <c r="K17" s="195"/>
      <c r="L17" s="183"/>
      <c r="M17" s="359"/>
      <c r="N17" s="359"/>
      <c r="O17" s="183"/>
      <c r="P17" s="183"/>
      <c r="R17" s="277"/>
      <c r="AY17" s="154"/>
    </row>
    <row r="18" spans="2:51" ht="17.25" thickBot="1" x14ac:dyDescent="0.3">
      <c r="C18" s="277"/>
      <c r="D18" s="277"/>
      <c r="E18" s="277"/>
      <c r="F18" s="277"/>
      <c r="G18" s="277"/>
      <c r="H18" s="277"/>
      <c r="I18" s="277"/>
      <c r="J18" s="277"/>
      <c r="K18" s="277"/>
      <c r="L18" s="277"/>
      <c r="M18" s="360"/>
      <c r="N18" s="360"/>
      <c r="O18" s="277"/>
      <c r="R18" s="277"/>
      <c r="AY18" s="154"/>
    </row>
    <row r="19" spans="2:51" ht="18" thickBot="1" x14ac:dyDescent="0.3">
      <c r="B19" s="655" t="s">
        <v>244</v>
      </c>
      <c r="C19" s="656"/>
      <c r="D19" s="656"/>
      <c r="E19" s="656"/>
      <c r="F19" s="656"/>
      <c r="G19" s="656"/>
      <c r="H19" s="656"/>
      <c r="I19" s="656"/>
      <c r="J19" s="657"/>
      <c r="K19" s="78" t="s">
        <v>300</v>
      </c>
      <c r="L19" s="79"/>
      <c r="M19" s="79"/>
      <c r="N19" s="79"/>
      <c r="O19" s="79"/>
      <c r="P19" s="79"/>
      <c r="Q19" s="79"/>
      <c r="R19" s="79"/>
      <c r="S19" s="79"/>
      <c r="T19" s="79"/>
      <c r="U19" s="79"/>
      <c r="V19" s="79"/>
      <c r="W19" s="80"/>
      <c r="X19" s="78" t="s">
        <v>318</v>
      </c>
      <c r="Y19" s="79"/>
      <c r="Z19" s="79"/>
      <c r="AA19" s="79"/>
      <c r="AB19" s="79"/>
      <c r="AC19" s="79"/>
      <c r="AD19" s="79"/>
      <c r="AE19" s="79"/>
      <c r="AF19" s="79"/>
      <c r="AG19" s="79"/>
      <c r="AH19" s="79"/>
      <c r="AI19" s="79"/>
      <c r="AJ19" s="80"/>
      <c r="AK19" s="78" t="s">
        <v>319</v>
      </c>
      <c r="AL19" s="79"/>
      <c r="AM19" s="79"/>
      <c r="AN19" s="79"/>
      <c r="AO19" s="79"/>
      <c r="AP19" s="79"/>
      <c r="AQ19" s="79"/>
      <c r="AR19" s="79"/>
      <c r="AS19" s="79"/>
      <c r="AT19" s="79"/>
      <c r="AU19" s="79"/>
      <c r="AV19" s="79"/>
      <c r="AW19" s="80"/>
      <c r="AY19" s="154"/>
    </row>
    <row r="20" spans="2:51" ht="15" customHeight="1" x14ac:dyDescent="0.25">
      <c r="B20" s="836"/>
      <c r="C20" s="707"/>
      <c r="D20" s="843" t="s">
        <v>199</v>
      </c>
      <c r="E20" s="844"/>
      <c r="F20" s="845"/>
      <c r="G20" s="846" t="s">
        <v>31</v>
      </c>
      <c r="H20" s="843" t="s">
        <v>406</v>
      </c>
      <c r="I20" s="844"/>
      <c r="J20" s="845"/>
      <c r="K20" s="839" t="s">
        <v>260</v>
      </c>
      <c r="L20" s="707"/>
      <c r="M20" s="707"/>
      <c r="N20" s="707"/>
      <c r="O20" s="707"/>
      <c r="P20" s="707"/>
      <c r="Q20" s="707"/>
      <c r="R20" s="707"/>
      <c r="S20" s="707"/>
      <c r="T20" s="707"/>
      <c r="U20" s="707"/>
      <c r="V20" s="707"/>
      <c r="W20" s="708"/>
      <c r="X20" s="839" t="s">
        <v>260</v>
      </c>
      <c r="Y20" s="707"/>
      <c r="Z20" s="707"/>
      <c r="AA20" s="707"/>
      <c r="AB20" s="707"/>
      <c r="AC20" s="707"/>
      <c r="AD20" s="707"/>
      <c r="AE20" s="707"/>
      <c r="AF20" s="707"/>
      <c r="AG20" s="707"/>
      <c r="AH20" s="707"/>
      <c r="AI20" s="707"/>
      <c r="AJ20" s="708"/>
      <c r="AK20" s="839" t="s">
        <v>260</v>
      </c>
      <c r="AL20" s="707"/>
      <c r="AM20" s="707"/>
      <c r="AN20" s="707"/>
      <c r="AO20" s="707"/>
      <c r="AP20" s="707"/>
      <c r="AQ20" s="707"/>
      <c r="AR20" s="707"/>
      <c r="AS20" s="707"/>
      <c r="AT20" s="707"/>
      <c r="AU20" s="707"/>
      <c r="AV20" s="707"/>
      <c r="AW20" s="708"/>
      <c r="AY20" s="154"/>
    </row>
    <row r="21" spans="2:51" s="185" customFormat="1" ht="34.5" x14ac:dyDescent="0.25">
      <c r="B21" s="390" t="s">
        <v>52</v>
      </c>
      <c r="C21" s="398" t="s">
        <v>29</v>
      </c>
      <c r="D21" s="400" t="s">
        <v>197</v>
      </c>
      <c r="E21" s="361" t="s">
        <v>198</v>
      </c>
      <c r="F21" s="391" t="s">
        <v>185</v>
      </c>
      <c r="G21" s="847"/>
      <c r="H21" s="400" t="s">
        <v>186</v>
      </c>
      <c r="I21" s="361" t="s">
        <v>187</v>
      </c>
      <c r="J21" s="391" t="s">
        <v>185</v>
      </c>
      <c r="K21" s="267" t="s">
        <v>21</v>
      </c>
      <c r="L21" s="267" t="s">
        <v>22</v>
      </c>
      <c r="M21" s="267" t="s">
        <v>23</v>
      </c>
      <c r="N21" s="267" t="s">
        <v>339</v>
      </c>
      <c r="O21" s="267" t="s">
        <v>24</v>
      </c>
      <c r="P21" s="267" t="s">
        <v>25</v>
      </c>
      <c r="Q21" s="267" t="s">
        <v>26</v>
      </c>
      <c r="R21" s="267" t="s">
        <v>64</v>
      </c>
      <c r="S21" s="267" t="s">
        <v>87</v>
      </c>
      <c r="T21" s="267" t="s">
        <v>159</v>
      </c>
      <c r="U21" s="267" t="s">
        <v>340</v>
      </c>
      <c r="V21" s="267" t="s">
        <v>27</v>
      </c>
      <c r="W21" s="268" t="s">
        <v>28</v>
      </c>
      <c r="X21" s="736" t="s">
        <v>295</v>
      </c>
      <c r="Y21" s="737"/>
      <c r="Z21" s="267" t="s">
        <v>21</v>
      </c>
      <c r="AA21" s="267" t="s">
        <v>22</v>
      </c>
      <c r="AB21" s="267" t="s">
        <v>23</v>
      </c>
      <c r="AC21" s="267" t="s">
        <v>339</v>
      </c>
      <c r="AD21" s="267" t="s">
        <v>24</v>
      </c>
      <c r="AE21" s="267" t="s">
        <v>25</v>
      </c>
      <c r="AF21" s="267" t="s">
        <v>26</v>
      </c>
      <c r="AG21" s="267" t="s">
        <v>64</v>
      </c>
      <c r="AH21" s="267" t="s">
        <v>87</v>
      </c>
      <c r="AI21" s="267" t="s">
        <v>159</v>
      </c>
      <c r="AJ21" s="396" t="s">
        <v>340</v>
      </c>
      <c r="AK21" s="736" t="s">
        <v>295</v>
      </c>
      <c r="AL21" s="737"/>
      <c r="AM21" s="267" t="s">
        <v>21</v>
      </c>
      <c r="AN21" s="267" t="s">
        <v>22</v>
      </c>
      <c r="AO21" s="267" t="s">
        <v>23</v>
      </c>
      <c r="AP21" s="267" t="s">
        <v>339</v>
      </c>
      <c r="AQ21" s="267" t="s">
        <v>24</v>
      </c>
      <c r="AR21" s="267" t="s">
        <v>25</v>
      </c>
      <c r="AS21" s="267" t="s">
        <v>26</v>
      </c>
      <c r="AT21" s="267" t="s">
        <v>64</v>
      </c>
      <c r="AU21" s="267" t="s">
        <v>87</v>
      </c>
      <c r="AV21" s="267" t="s">
        <v>159</v>
      </c>
      <c r="AW21" s="268" t="s">
        <v>340</v>
      </c>
      <c r="AY21" s="286"/>
    </row>
    <row r="22" spans="2:51" x14ac:dyDescent="0.25">
      <c r="B22" s="582" t="s">
        <v>32</v>
      </c>
      <c r="C22" s="399" t="s">
        <v>142</v>
      </c>
      <c r="D22" s="401"/>
      <c r="E22" s="362"/>
      <c r="F22" s="392">
        <f>E22-D22</f>
        <v>0</v>
      </c>
      <c r="G22" s="436"/>
      <c r="H22" s="401"/>
      <c r="I22" s="362"/>
      <c r="J22" s="392">
        <f>I22-H22</f>
        <v>0</v>
      </c>
      <c r="K22" s="364"/>
      <c r="L22" s="364"/>
      <c r="M22" s="364"/>
      <c r="N22" s="365" t="e">
        <f>AVERAGE(K22:M22)</f>
        <v>#DIV/0!</v>
      </c>
      <c r="O22" s="364"/>
      <c r="P22" s="364"/>
      <c r="Q22" s="364"/>
      <c r="R22" s="364"/>
      <c r="S22" s="364"/>
      <c r="T22" s="364"/>
      <c r="U22" s="365" t="e">
        <f>AVERAGE(O22:T22)</f>
        <v>#DIV/0!</v>
      </c>
      <c r="V22" s="364"/>
      <c r="W22" s="366"/>
      <c r="X22" s="817">
        <f>Volume!C26</f>
        <v>0</v>
      </c>
      <c r="Y22" s="818"/>
      <c r="Z22" s="364"/>
      <c r="AA22" s="364"/>
      <c r="AB22" s="364"/>
      <c r="AC22" s="365" t="e">
        <f>AVERAGE(Z22:AB22)</f>
        <v>#DIV/0!</v>
      </c>
      <c r="AD22" s="364"/>
      <c r="AE22" s="364"/>
      <c r="AF22" s="364"/>
      <c r="AG22" s="364"/>
      <c r="AH22" s="364"/>
      <c r="AI22" s="367"/>
      <c r="AJ22" s="368" t="e">
        <f>AVERAGE(AD22:AI22)</f>
        <v>#DIV/0!</v>
      </c>
      <c r="AK22" s="817">
        <f>Volume!C27</f>
        <v>0</v>
      </c>
      <c r="AL22" s="818"/>
      <c r="AM22" s="364"/>
      <c r="AN22" s="364"/>
      <c r="AO22" s="364"/>
      <c r="AP22" s="365" t="e">
        <f>AVERAGE(AM22:AO22)</f>
        <v>#DIV/0!</v>
      </c>
      <c r="AQ22" s="364"/>
      <c r="AR22" s="364"/>
      <c r="AS22" s="364"/>
      <c r="AT22" s="364"/>
      <c r="AU22" s="364"/>
      <c r="AV22" s="366"/>
      <c r="AW22" s="368" t="e">
        <f>AVERAGE(AQ22:AV22)</f>
        <v>#DIV/0!</v>
      </c>
      <c r="AY22" s="154"/>
    </row>
    <row r="23" spans="2:51" x14ac:dyDescent="0.25">
      <c r="B23" s="580"/>
      <c r="C23" s="574" t="s">
        <v>420</v>
      </c>
      <c r="D23" s="401"/>
      <c r="E23" s="362"/>
      <c r="F23" s="392">
        <f>E23-D23</f>
        <v>0</v>
      </c>
      <c r="G23" s="436"/>
      <c r="H23" s="401"/>
      <c r="I23" s="362"/>
      <c r="J23" s="392">
        <f>I23-H23</f>
        <v>0</v>
      </c>
      <c r="K23" s="364"/>
      <c r="L23" s="364"/>
      <c r="M23" s="364"/>
      <c r="N23" s="365" t="e">
        <f>AVERAGE(K23:M23)</f>
        <v>#DIV/0!</v>
      </c>
      <c r="O23" s="364"/>
      <c r="P23" s="364"/>
      <c r="Q23" s="364"/>
      <c r="R23" s="364"/>
      <c r="S23" s="364"/>
      <c r="T23" s="364"/>
      <c r="U23" s="365" t="e">
        <f>AVERAGE(O23:T23)</f>
        <v>#DIV/0!</v>
      </c>
      <c r="V23" s="364"/>
      <c r="W23" s="366"/>
      <c r="X23" s="817"/>
      <c r="Y23" s="818"/>
      <c r="Z23" s="364"/>
      <c r="AA23" s="364"/>
      <c r="AB23" s="364"/>
      <c r="AC23" s="365" t="e">
        <f>AVERAGE(Z23:AB23)</f>
        <v>#DIV/0!</v>
      </c>
      <c r="AD23" s="364"/>
      <c r="AE23" s="364"/>
      <c r="AF23" s="364"/>
      <c r="AG23" s="364"/>
      <c r="AH23" s="364"/>
      <c r="AI23" s="367"/>
      <c r="AJ23" s="368" t="e">
        <f>AVERAGE(AD23:AI23)</f>
        <v>#DIV/0!</v>
      </c>
      <c r="AK23" s="817"/>
      <c r="AL23" s="818"/>
      <c r="AM23" s="364"/>
      <c r="AN23" s="364"/>
      <c r="AO23" s="364"/>
      <c r="AP23" s="365" t="e">
        <f>AVERAGE(AM23:AO23)</f>
        <v>#DIV/0!</v>
      </c>
      <c r="AQ23" s="364"/>
      <c r="AR23" s="364"/>
      <c r="AS23" s="364"/>
      <c r="AT23" s="364"/>
      <c r="AU23" s="364"/>
      <c r="AV23" s="366"/>
      <c r="AW23" s="368" t="e">
        <f>AVERAGE(AQ23:AV23)</f>
        <v>#DIV/0!</v>
      </c>
      <c r="AY23" s="154"/>
    </row>
    <row r="24" spans="2:51" x14ac:dyDescent="0.25">
      <c r="B24" s="580"/>
      <c r="C24" s="575" t="s">
        <v>421</v>
      </c>
      <c r="D24" s="401"/>
      <c r="E24" s="362"/>
      <c r="F24" s="392">
        <f t="shared" ref="F24:F30" si="0">E24-D24</f>
        <v>0</v>
      </c>
      <c r="G24" s="436"/>
      <c r="H24" s="401"/>
      <c r="I24" s="362"/>
      <c r="J24" s="392">
        <f t="shared" ref="J24:J30" si="1">I24-H24</f>
        <v>0</v>
      </c>
      <c r="K24" s="364"/>
      <c r="L24" s="364"/>
      <c r="M24" s="364"/>
      <c r="N24" s="365" t="e">
        <f t="shared" ref="N24:N30" si="2">AVERAGE(K24:M24)</f>
        <v>#DIV/0!</v>
      </c>
      <c r="O24" s="364"/>
      <c r="P24" s="364"/>
      <c r="Q24" s="364"/>
      <c r="R24" s="364"/>
      <c r="S24" s="364"/>
      <c r="T24" s="364"/>
      <c r="U24" s="365" t="e">
        <f t="shared" ref="U24:U30" si="3">AVERAGE(O24:T24)</f>
        <v>#DIV/0!</v>
      </c>
      <c r="V24" s="364"/>
      <c r="W24" s="366"/>
      <c r="X24" s="817"/>
      <c r="Y24" s="818"/>
      <c r="Z24" s="364"/>
      <c r="AA24" s="364"/>
      <c r="AB24" s="364"/>
      <c r="AC24" s="365" t="e">
        <f t="shared" ref="AC24:AC30" si="4">AVERAGE(Z24:AB24)</f>
        <v>#DIV/0!</v>
      </c>
      <c r="AD24" s="364"/>
      <c r="AE24" s="364"/>
      <c r="AF24" s="364"/>
      <c r="AG24" s="364"/>
      <c r="AH24" s="364"/>
      <c r="AI24" s="367"/>
      <c r="AJ24" s="368" t="e">
        <f t="shared" ref="AJ24:AJ30" si="5">AVERAGE(AD24:AI24)</f>
        <v>#DIV/0!</v>
      </c>
      <c r="AK24" s="817"/>
      <c r="AL24" s="818"/>
      <c r="AM24" s="364"/>
      <c r="AN24" s="364"/>
      <c r="AO24" s="364"/>
      <c r="AP24" s="365" t="e">
        <f t="shared" ref="AP24:AP30" si="6">AVERAGE(AM24:AO24)</f>
        <v>#DIV/0!</v>
      </c>
      <c r="AQ24" s="364"/>
      <c r="AR24" s="364"/>
      <c r="AS24" s="364"/>
      <c r="AT24" s="364"/>
      <c r="AU24" s="364"/>
      <c r="AV24" s="366"/>
      <c r="AW24" s="368" t="e">
        <f t="shared" ref="AW24:AW30" si="7">AVERAGE(AQ24:AV24)</f>
        <v>#DIV/0!</v>
      </c>
      <c r="AY24" s="154"/>
    </row>
    <row r="25" spans="2:51" x14ac:dyDescent="0.25">
      <c r="B25" s="582" t="s">
        <v>33</v>
      </c>
      <c r="C25" s="399" t="s">
        <v>142</v>
      </c>
      <c r="D25" s="401"/>
      <c r="E25" s="362"/>
      <c r="F25" s="392">
        <f t="shared" si="0"/>
        <v>0</v>
      </c>
      <c r="G25" s="436"/>
      <c r="H25" s="401"/>
      <c r="I25" s="362"/>
      <c r="J25" s="392">
        <f t="shared" si="1"/>
        <v>0</v>
      </c>
      <c r="K25" s="364"/>
      <c r="L25" s="364"/>
      <c r="M25" s="364"/>
      <c r="N25" s="365" t="e">
        <f t="shared" si="2"/>
        <v>#DIV/0!</v>
      </c>
      <c r="O25" s="364"/>
      <c r="P25" s="364"/>
      <c r="Q25" s="364"/>
      <c r="R25" s="364"/>
      <c r="S25" s="364"/>
      <c r="T25" s="364"/>
      <c r="U25" s="365" t="e">
        <f t="shared" si="3"/>
        <v>#DIV/0!</v>
      </c>
      <c r="V25" s="364"/>
      <c r="W25" s="366"/>
      <c r="X25" s="837" t="s">
        <v>129</v>
      </c>
      <c r="Y25" s="838"/>
      <c r="Z25" s="369"/>
      <c r="AA25" s="364"/>
      <c r="AB25" s="364"/>
      <c r="AC25" s="365" t="e">
        <f t="shared" si="4"/>
        <v>#DIV/0!</v>
      </c>
      <c r="AD25" s="364"/>
      <c r="AE25" s="364"/>
      <c r="AF25" s="364"/>
      <c r="AG25" s="364"/>
      <c r="AH25" s="364"/>
      <c r="AI25" s="367"/>
      <c r="AJ25" s="368" t="e">
        <f t="shared" si="5"/>
        <v>#DIV/0!</v>
      </c>
      <c r="AK25" s="837" t="s">
        <v>129</v>
      </c>
      <c r="AL25" s="838"/>
      <c r="AM25" s="364"/>
      <c r="AN25" s="364"/>
      <c r="AO25" s="364"/>
      <c r="AP25" s="365" t="e">
        <f t="shared" si="6"/>
        <v>#DIV/0!</v>
      </c>
      <c r="AQ25" s="364"/>
      <c r="AR25" s="364"/>
      <c r="AS25" s="364"/>
      <c r="AT25" s="364"/>
      <c r="AU25" s="364"/>
      <c r="AV25" s="366"/>
      <c r="AW25" s="368" t="e">
        <f t="shared" si="7"/>
        <v>#DIV/0!</v>
      </c>
      <c r="AY25" s="154"/>
    </row>
    <row r="26" spans="2:51" x14ac:dyDescent="0.25">
      <c r="B26" s="580"/>
      <c r="C26" s="574" t="s">
        <v>420</v>
      </c>
      <c r="D26" s="401"/>
      <c r="E26" s="362"/>
      <c r="F26" s="392">
        <f t="shared" si="0"/>
        <v>0</v>
      </c>
      <c r="G26" s="436"/>
      <c r="H26" s="401"/>
      <c r="I26" s="362"/>
      <c r="J26" s="392">
        <f t="shared" si="1"/>
        <v>0</v>
      </c>
      <c r="K26" s="364"/>
      <c r="L26" s="364"/>
      <c r="M26" s="364"/>
      <c r="N26" s="365" t="e">
        <f t="shared" si="2"/>
        <v>#DIV/0!</v>
      </c>
      <c r="O26" s="364"/>
      <c r="P26" s="364"/>
      <c r="Q26" s="364"/>
      <c r="R26" s="364"/>
      <c r="S26" s="364"/>
      <c r="T26" s="364"/>
      <c r="U26" s="365" t="e">
        <f t="shared" si="3"/>
        <v>#DIV/0!</v>
      </c>
      <c r="V26" s="364"/>
      <c r="W26" s="366"/>
      <c r="X26" s="837"/>
      <c r="Y26" s="838"/>
      <c r="Z26" s="369"/>
      <c r="AA26" s="364"/>
      <c r="AB26" s="364"/>
      <c r="AC26" s="365" t="e">
        <f t="shared" si="4"/>
        <v>#DIV/0!</v>
      </c>
      <c r="AD26" s="364"/>
      <c r="AE26" s="364"/>
      <c r="AF26" s="364"/>
      <c r="AG26" s="364"/>
      <c r="AH26" s="364"/>
      <c r="AI26" s="367"/>
      <c r="AJ26" s="368" t="e">
        <f t="shared" si="5"/>
        <v>#DIV/0!</v>
      </c>
      <c r="AK26" s="837"/>
      <c r="AL26" s="838"/>
      <c r="AM26" s="364"/>
      <c r="AN26" s="364"/>
      <c r="AO26" s="364"/>
      <c r="AP26" s="365" t="e">
        <f t="shared" si="6"/>
        <v>#DIV/0!</v>
      </c>
      <c r="AQ26" s="364"/>
      <c r="AR26" s="364"/>
      <c r="AS26" s="364"/>
      <c r="AT26" s="364"/>
      <c r="AU26" s="364"/>
      <c r="AV26" s="366"/>
      <c r="AW26" s="368" t="e">
        <f t="shared" si="7"/>
        <v>#DIV/0!</v>
      </c>
      <c r="AY26" s="154"/>
    </row>
    <row r="27" spans="2:51" x14ac:dyDescent="0.25">
      <c r="B27" s="581"/>
      <c r="C27" s="575" t="s">
        <v>421</v>
      </c>
      <c r="D27" s="401"/>
      <c r="E27" s="362"/>
      <c r="F27" s="392">
        <f t="shared" si="0"/>
        <v>0</v>
      </c>
      <c r="G27" s="436"/>
      <c r="H27" s="401"/>
      <c r="I27" s="362"/>
      <c r="J27" s="392">
        <f t="shared" si="1"/>
        <v>0</v>
      </c>
      <c r="K27" s="364"/>
      <c r="L27" s="364"/>
      <c r="M27" s="364"/>
      <c r="N27" s="365" t="e">
        <f t="shared" si="2"/>
        <v>#DIV/0!</v>
      </c>
      <c r="O27" s="364"/>
      <c r="P27" s="364"/>
      <c r="Q27" s="364"/>
      <c r="R27" s="364"/>
      <c r="S27" s="364"/>
      <c r="T27" s="364"/>
      <c r="U27" s="365" t="e">
        <f t="shared" si="3"/>
        <v>#DIV/0!</v>
      </c>
      <c r="V27" s="364"/>
      <c r="W27" s="366"/>
      <c r="X27" s="837"/>
      <c r="Y27" s="838"/>
      <c r="Z27" s="369"/>
      <c r="AA27" s="364"/>
      <c r="AB27" s="364"/>
      <c r="AC27" s="365" t="e">
        <f t="shared" si="4"/>
        <v>#DIV/0!</v>
      </c>
      <c r="AD27" s="364"/>
      <c r="AE27" s="364"/>
      <c r="AF27" s="364"/>
      <c r="AG27" s="364"/>
      <c r="AH27" s="364"/>
      <c r="AI27" s="367"/>
      <c r="AJ27" s="368" t="e">
        <f t="shared" si="5"/>
        <v>#DIV/0!</v>
      </c>
      <c r="AK27" s="837"/>
      <c r="AL27" s="838"/>
      <c r="AM27" s="364"/>
      <c r="AN27" s="364"/>
      <c r="AO27" s="364"/>
      <c r="AP27" s="365" t="e">
        <f t="shared" si="6"/>
        <v>#DIV/0!</v>
      </c>
      <c r="AQ27" s="364"/>
      <c r="AR27" s="364"/>
      <c r="AS27" s="364"/>
      <c r="AT27" s="364"/>
      <c r="AU27" s="364"/>
      <c r="AV27" s="366"/>
      <c r="AW27" s="368" t="e">
        <f t="shared" si="7"/>
        <v>#DIV/0!</v>
      </c>
      <c r="AY27" s="154"/>
    </row>
    <row r="28" spans="2:51" x14ac:dyDescent="0.25">
      <c r="B28" s="580" t="s">
        <v>34</v>
      </c>
      <c r="C28" s="399" t="s">
        <v>142</v>
      </c>
      <c r="D28" s="401"/>
      <c r="E28" s="362"/>
      <c r="F28" s="392">
        <f t="shared" si="0"/>
        <v>0</v>
      </c>
      <c r="G28" s="436"/>
      <c r="H28" s="401"/>
      <c r="I28" s="362"/>
      <c r="J28" s="392">
        <f t="shared" si="1"/>
        <v>0</v>
      </c>
      <c r="K28" s="364"/>
      <c r="L28" s="364"/>
      <c r="M28" s="364"/>
      <c r="N28" s="365" t="e">
        <f t="shared" si="2"/>
        <v>#DIV/0!</v>
      </c>
      <c r="O28" s="364"/>
      <c r="P28" s="364"/>
      <c r="Q28" s="364"/>
      <c r="R28" s="364"/>
      <c r="S28" s="364"/>
      <c r="T28" s="364"/>
      <c r="U28" s="365" t="e">
        <f t="shared" si="3"/>
        <v>#DIV/0!</v>
      </c>
      <c r="V28" s="364"/>
      <c r="W28" s="366"/>
      <c r="X28" s="817">
        <f>Volume!D26</f>
        <v>0</v>
      </c>
      <c r="Y28" s="818"/>
      <c r="Z28" s="364"/>
      <c r="AA28" s="364"/>
      <c r="AB28" s="364"/>
      <c r="AC28" s="365" t="e">
        <f>AVERAGE(Z28:AB28)</f>
        <v>#DIV/0!</v>
      </c>
      <c r="AD28" s="364"/>
      <c r="AE28" s="364"/>
      <c r="AF28" s="364"/>
      <c r="AG28" s="364"/>
      <c r="AH28" s="364"/>
      <c r="AI28" s="367"/>
      <c r="AJ28" s="368" t="e">
        <f t="shared" si="5"/>
        <v>#DIV/0!</v>
      </c>
      <c r="AK28" s="817">
        <f>Volume!D27</f>
        <v>0</v>
      </c>
      <c r="AL28" s="818"/>
      <c r="AM28" s="364"/>
      <c r="AN28" s="364"/>
      <c r="AO28" s="364"/>
      <c r="AP28" s="365" t="e">
        <f t="shared" si="6"/>
        <v>#DIV/0!</v>
      </c>
      <c r="AQ28" s="364"/>
      <c r="AR28" s="364"/>
      <c r="AS28" s="364"/>
      <c r="AT28" s="364"/>
      <c r="AU28" s="364"/>
      <c r="AV28" s="366"/>
      <c r="AW28" s="368" t="e">
        <f t="shared" si="7"/>
        <v>#DIV/0!</v>
      </c>
      <c r="AY28" s="154"/>
    </row>
    <row r="29" spans="2:51" x14ac:dyDescent="0.25">
      <c r="B29" s="580"/>
      <c r="C29" s="574" t="s">
        <v>420</v>
      </c>
      <c r="D29" s="571"/>
      <c r="E29" s="572"/>
      <c r="F29" s="392">
        <f t="shared" si="0"/>
        <v>0</v>
      </c>
      <c r="G29" s="573"/>
      <c r="H29" s="571"/>
      <c r="I29" s="572"/>
      <c r="J29" s="392">
        <f t="shared" si="1"/>
        <v>0</v>
      </c>
      <c r="K29" s="370"/>
      <c r="L29" s="370"/>
      <c r="M29" s="370"/>
      <c r="N29" s="365" t="e">
        <f t="shared" si="2"/>
        <v>#DIV/0!</v>
      </c>
      <c r="O29" s="370"/>
      <c r="P29" s="370"/>
      <c r="Q29" s="370"/>
      <c r="R29" s="370"/>
      <c r="S29" s="370"/>
      <c r="T29" s="370"/>
      <c r="U29" s="365" t="e">
        <f t="shared" si="3"/>
        <v>#DIV/0!</v>
      </c>
      <c r="V29" s="364"/>
      <c r="W29" s="366"/>
      <c r="X29" s="817"/>
      <c r="Y29" s="818"/>
      <c r="Z29" s="370"/>
      <c r="AA29" s="370"/>
      <c r="AB29" s="370"/>
      <c r="AC29" s="365" t="e">
        <f>AVERAGE(Z29:AB29)</f>
        <v>#DIV/0!</v>
      </c>
      <c r="AD29" s="370"/>
      <c r="AE29" s="370"/>
      <c r="AF29" s="370"/>
      <c r="AG29" s="370"/>
      <c r="AH29" s="370"/>
      <c r="AI29" s="372"/>
      <c r="AJ29" s="368" t="e">
        <f t="shared" si="5"/>
        <v>#DIV/0!</v>
      </c>
      <c r="AK29" s="817"/>
      <c r="AL29" s="818"/>
      <c r="AM29" s="370"/>
      <c r="AN29" s="370"/>
      <c r="AO29" s="370"/>
      <c r="AP29" s="365" t="e">
        <f t="shared" si="6"/>
        <v>#DIV/0!</v>
      </c>
      <c r="AQ29" s="370"/>
      <c r="AR29" s="370"/>
      <c r="AS29" s="370"/>
      <c r="AT29" s="370"/>
      <c r="AU29" s="370"/>
      <c r="AV29" s="373"/>
      <c r="AW29" s="368" t="e">
        <f t="shared" si="7"/>
        <v>#DIV/0!</v>
      </c>
      <c r="AY29" s="154"/>
    </row>
    <row r="30" spans="2:51" ht="17.25" thickBot="1" x14ac:dyDescent="0.3">
      <c r="B30" s="581"/>
      <c r="C30" s="575" t="s">
        <v>421</v>
      </c>
      <c r="D30" s="402"/>
      <c r="E30" s="403"/>
      <c r="F30" s="404">
        <f t="shared" si="0"/>
        <v>0</v>
      </c>
      <c r="G30" s="437"/>
      <c r="H30" s="402"/>
      <c r="I30" s="403"/>
      <c r="J30" s="404">
        <f t="shared" si="1"/>
        <v>0</v>
      </c>
      <c r="K30" s="370"/>
      <c r="L30" s="370"/>
      <c r="M30" s="370"/>
      <c r="N30" s="371" t="e">
        <f t="shared" si="2"/>
        <v>#DIV/0!</v>
      </c>
      <c r="O30" s="370"/>
      <c r="P30" s="370"/>
      <c r="Q30" s="370"/>
      <c r="R30" s="370"/>
      <c r="S30" s="370"/>
      <c r="T30" s="370"/>
      <c r="U30" s="371" t="e">
        <f t="shared" si="3"/>
        <v>#DIV/0!</v>
      </c>
      <c r="V30" s="364"/>
      <c r="W30" s="366"/>
      <c r="X30" s="817"/>
      <c r="Y30" s="818"/>
      <c r="Z30" s="370"/>
      <c r="AA30" s="370"/>
      <c r="AB30" s="370"/>
      <c r="AC30" s="371" t="e">
        <f t="shared" si="4"/>
        <v>#DIV/0!</v>
      </c>
      <c r="AD30" s="370"/>
      <c r="AE30" s="370"/>
      <c r="AF30" s="370"/>
      <c r="AG30" s="370"/>
      <c r="AH30" s="370"/>
      <c r="AI30" s="372"/>
      <c r="AJ30" s="397" t="e">
        <f t="shared" si="5"/>
        <v>#DIV/0!</v>
      </c>
      <c r="AK30" s="817"/>
      <c r="AL30" s="818"/>
      <c r="AM30" s="370"/>
      <c r="AN30" s="370"/>
      <c r="AO30" s="370"/>
      <c r="AP30" s="371" t="e">
        <f t="shared" si="6"/>
        <v>#DIV/0!</v>
      </c>
      <c r="AQ30" s="370"/>
      <c r="AR30" s="370"/>
      <c r="AS30" s="370"/>
      <c r="AT30" s="370"/>
      <c r="AU30" s="370"/>
      <c r="AV30" s="373"/>
      <c r="AW30" s="368" t="e">
        <f t="shared" si="7"/>
        <v>#DIV/0!</v>
      </c>
      <c r="AY30" s="154"/>
    </row>
    <row r="31" spans="2:51" ht="17.25" thickBot="1" x14ac:dyDescent="0.3">
      <c r="B31" s="214"/>
      <c r="C31" s="395"/>
      <c r="D31" s="329"/>
      <c r="E31" s="329"/>
      <c r="F31" s="329"/>
      <c r="G31" s="329"/>
      <c r="H31" s="329"/>
      <c r="I31" s="329"/>
      <c r="J31" s="393"/>
      <c r="K31" s="833" t="s">
        <v>384</v>
      </c>
      <c r="L31" s="833"/>
      <c r="M31" s="834"/>
      <c r="N31" s="374">
        <f>Volume!C19</f>
        <v>0</v>
      </c>
      <c r="O31" s="835" t="s">
        <v>385</v>
      </c>
      <c r="P31" s="833"/>
      <c r="Q31" s="833"/>
      <c r="R31" s="833"/>
      <c r="S31" s="833"/>
      <c r="T31" s="834"/>
      <c r="U31" s="374">
        <f>Volume!C20</f>
        <v>0</v>
      </c>
      <c r="V31" s="329"/>
      <c r="W31" s="375"/>
      <c r="X31" s="329"/>
      <c r="Y31" s="329"/>
      <c r="Z31" s="833" t="s">
        <v>384</v>
      </c>
      <c r="AA31" s="833"/>
      <c r="AB31" s="834"/>
      <c r="AC31" s="376">
        <f>IF(X22="Fresh Food",X28,0)</f>
        <v>0</v>
      </c>
      <c r="AD31" s="835" t="s">
        <v>385</v>
      </c>
      <c r="AE31" s="833"/>
      <c r="AF31" s="833"/>
      <c r="AG31" s="833"/>
      <c r="AH31" s="833"/>
      <c r="AI31" s="834"/>
      <c r="AJ31" s="376">
        <f>IF(X22="Freezer",X28,0)</f>
        <v>0</v>
      </c>
      <c r="AK31" s="329"/>
      <c r="AL31" s="329"/>
      <c r="AM31" s="833" t="s">
        <v>384</v>
      </c>
      <c r="AN31" s="833"/>
      <c r="AO31" s="834"/>
      <c r="AP31" s="376">
        <f>IF(AK22="Fresh Food",AK28,0)</f>
        <v>0</v>
      </c>
      <c r="AQ31" s="835" t="s">
        <v>385</v>
      </c>
      <c r="AR31" s="833"/>
      <c r="AS31" s="833"/>
      <c r="AT31" s="833"/>
      <c r="AU31" s="833"/>
      <c r="AV31" s="834"/>
      <c r="AW31" s="377">
        <f>IF(AK22="Freezer",AK28,0)</f>
        <v>0</v>
      </c>
      <c r="AY31" s="154"/>
    </row>
    <row r="32" spans="2:51" ht="17.25" thickBot="1" x14ac:dyDescent="0.3">
      <c r="B32" s="164"/>
      <c r="C32" s="37"/>
      <c r="D32" s="290"/>
      <c r="E32" s="290"/>
      <c r="F32" s="290"/>
      <c r="G32" s="290"/>
      <c r="H32" s="290"/>
      <c r="I32" s="290"/>
      <c r="J32" s="290"/>
      <c r="K32" s="389"/>
      <c r="L32" s="389"/>
      <c r="M32" s="389"/>
      <c r="N32" s="389"/>
      <c r="O32" s="389"/>
      <c r="P32" s="389"/>
      <c r="Q32" s="389"/>
      <c r="R32" s="277"/>
      <c r="AY32" s="154"/>
    </row>
    <row r="33" spans="2:51" ht="18" x14ac:dyDescent="0.25">
      <c r="B33" s="417" t="s">
        <v>182</v>
      </c>
      <c r="C33" s="82"/>
      <c r="D33" s="82"/>
      <c r="E33" s="82"/>
      <c r="F33" s="83"/>
      <c r="G33" s="95"/>
      <c r="H33" s="95"/>
      <c r="AY33" s="154"/>
    </row>
    <row r="34" spans="2:51" ht="18.75" thickBot="1" x14ac:dyDescent="0.3">
      <c r="B34" s="792" t="s">
        <v>181</v>
      </c>
      <c r="C34" s="793"/>
      <c r="D34" s="793"/>
      <c r="E34" s="793"/>
      <c r="F34" s="794"/>
      <c r="G34" s="521"/>
      <c r="H34" s="183"/>
      <c r="AY34" s="154"/>
    </row>
    <row r="35" spans="2:51" ht="18.75" thickTop="1" thickBot="1" x14ac:dyDescent="0.3">
      <c r="B35" s="195"/>
      <c r="C35" s="164"/>
      <c r="D35" s="316" t="s">
        <v>32</v>
      </c>
      <c r="E35" s="316" t="s">
        <v>33</v>
      </c>
      <c r="F35" s="321" t="s">
        <v>34</v>
      </c>
      <c r="G35" s="183"/>
      <c r="H35" s="819" t="s">
        <v>183</v>
      </c>
      <c r="I35" s="820"/>
      <c r="J35" s="820"/>
      <c r="K35" s="820"/>
      <c r="L35" s="420"/>
      <c r="AY35" s="154"/>
    </row>
    <row r="36" spans="2:51" ht="17.25" thickBot="1" x14ac:dyDescent="0.3">
      <c r="B36" s="412" t="s">
        <v>15</v>
      </c>
      <c r="C36" s="413" t="s">
        <v>37</v>
      </c>
      <c r="D36" s="410">
        <f>(E22-D22)</f>
        <v>0</v>
      </c>
      <c r="E36" s="365">
        <f>(E25-D25)</f>
        <v>0</v>
      </c>
      <c r="F36" s="368">
        <f>(E28-D28)</f>
        <v>0</v>
      </c>
      <c r="G36" s="183"/>
      <c r="H36" s="183"/>
      <c r="AY36" s="154"/>
    </row>
    <row r="37" spans="2:51" ht="18" thickBot="1" x14ac:dyDescent="0.3">
      <c r="B37" s="412" t="s">
        <v>13</v>
      </c>
      <c r="C37" s="413" t="s">
        <v>31</v>
      </c>
      <c r="D37" s="411">
        <f>G22</f>
        <v>0</v>
      </c>
      <c r="E37" s="363">
        <f>G25</f>
        <v>0</v>
      </c>
      <c r="F37" s="392">
        <f>G28</f>
        <v>0</v>
      </c>
      <c r="G37" s="183"/>
      <c r="H37" s="78" t="s">
        <v>138</v>
      </c>
      <c r="I37" s="79"/>
      <c r="J37" s="79"/>
      <c r="K37" s="79"/>
      <c r="L37" s="79"/>
      <c r="M37" s="79"/>
      <c r="N37" s="79"/>
      <c r="O37" s="80"/>
      <c r="AY37" s="154"/>
    </row>
    <row r="38" spans="2:51" ht="18" thickBot="1" x14ac:dyDescent="0.3">
      <c r="B38" s="460" t="s">
        <v>17</v>
      </c>
      <c r="C38" s="429" t="s">
        <v>409</v>
      </c>
      <c r="D38" s="431" t="e">
        <f>D37/(D36/60/24)</f>
        <v>#DIV/0!</v>
      </c>
      <c r="E38" s="430" t="e">
        <f>E37/(E36/60/24)</f>
        <v>#DIV/0!</v>
      </c>
      <c r="F38" s="523" t="e">
        <f>F37/(F36/60/24)</f>
        <v>#DIV/0!</v>
      </c>
      <c r="G38" s="183"/>
      <c r="H38" s="408" t="s">
        <v>386</v>
      </c>
      <c r="I38" s="309"/>
      <c r="J38" s="309"/>
      <c r="K38" s="309"/>
      <c r="L38" s="309"/>
      <c r="M38" s="309"/>
      <c r="N38" s="309"/>
      <c r="O38" s="310"/>
      <c r="AY38" s="154"/>
    </row>
    <row r="39" spans="2:51" ht="18.75" thickBot="1" x14ac:dyDescent="0.3">
      <c r="B39" s="792" t="s">
        <v>180</v>
      </c>
      <c r="C39" s="793"/>
      <c r="D39" s="793"/>
      <c r="E39" s="793"/>
      <c r="F39" s="794"/>
      <c r="G39" s="521"/>
      <c r="H39" s="673"/>
      <c r="I39" s="674"/>
      <c r="J39" s="674"/>
      <c r="K39" s="674"/>
      <c r="L39" s="674"/>
      <c r="M39" s="674"/>
      <c r="N39" s="674"/>
      <c r="O39" s="675"/>
      <c r="AY39" s="154"/>
    </row>
    <row r="40" spans="2:51" ht="18" thickTop="1" x14ac:dyDescent="0.25">
      <c r="B40" s="797" t="s">
        <v>7</v>
      </c>
      <c r="C40" s="798"/>
      <c r="D40" s="316" t="s">
        <v>32</v>
      </c>
      <c r="E40" s="316" t="s">
        <v>33</v>
      </c>
      <c r="F40" s="524" t="s">
        <v>34</v>
      </c>
      <c r="G40" s="183"/>
      <c r="H40" s="673"/>
      <c r="I40" s="674"/>
      <c r="J40" s="674"/>
      <c r="K40" s="674"/>
      <c r="L40" s="674"/>
      <c r="M40" s="674"/>
      <c r="N40" s="674"/>
      <c r="O40" s="675"/>
      <c r="AY40" s="154"/>
    </row>
    <row r="41" spans="2:51" x14ac:dyDescent="0.25">
      <c r="B41" s="421" t="s">
        <v>74</v>
      </c>
      <c r="C41" s="422" t="s">
        <v>37</v>
      </c>
      <c r="D41" s="410">
        <f>(E22-D22)</f>
        <v>0</v>
      </c>
      <c r="E41" s="365">
        <f>(E25-D25)</f>
        <v>0</v>
      </c>
      <c r="F41" s="368">
        <f>(E28-D28)</f>
        <v>0</v>
      </c>
      <c r="G41" s="183"/>
      <c r="H41" s="673"/>
      <c r="I41" s="674"/>
      <c r="J41" s="674"/>
      <c r="K41" s="674"/>
      <c r="L41" s="674"/>
      <c r="M41" s="674"/>
      <c r="N41" s="674"/>
      <c r="O41" s="675"/>
      <c r="AY41" s="154"/>
    </row>
    <row r="42" spans="2:51" ht="15" customHeight="1" x14ac:dyDescent="0.25">
      <c r="B42" s="421" t="s">
        <v>75</v>
      </c>
      <c r="C42" s="422" t="s">
        <v>31</v>
      </c>
      <c r="D42" s="411">
        <f>G22</f>
        <v>0</v>
      </c>
      <c r="E42" s="363">
        <f>G25</f>
        <v>0</v>
      </c>
      <c r="F42" s="392">
        <f>G28</f>
        <v>0</v>
      </c>
      <c r="G42" s="183"/>
      <c r="H42" s="673"/>
      <c r="I42" s="674"/>
      <c r="J42" s="674"/>
      <c r="K42" s="674"/>
      <c r="L42" s="674"/>
      <c r="M42" s="674"/>
      <c r="N42" s="674"/>
      <c r="O42" s="675"/>
      <c r="AY42" s="154"/>
    </row>
    <row r="43" spans="2:51" ht="15" customHeight="1" thickBot="1" x14ac:dyDescent="0.3">
      <c r="B43" s="421"/>
      <c r="C43" s="422" t="s">
        <v>77</v>
      </c>
      <c r="D43" s="411" t="e">
        <f>D42/(D41/60/24)</f>
        <v>#DIV/0!</v>
      </c>
      <c r="E43" s="363" t="e">
        <f>E42/(E41/60/24)</f>
        <v>#DIV/0!</v>
      </c>
      <c r="F43" s="392" t="e">
        <f>F42/(F41/60/24)</f>
        <v>#DIV/0!</v>
      </c>
      <c r="G43" s="183"/>
      <c r="H43" s="676"/>
      <c r="I43" s="677"/>
      <c r="J43" s="677"/>
      <c r="K43" s="677"/>
      <c r="L43" s="677"/>
      <c r="M43" s="677"/>
      <c r="N43" s="677"/>
      <c r="O43" s="678"/>
      <c r="AY43" s="154"/>
    </row>
    <row r="44" spans="2:51" ht="21" customHeight="1" thickBot="1" x14ac:dyDescent="0.3">
      <c r="B44" s="795" t="s">
        <v>73</v>
      </c>
      <c r="C44" s="796"/>
      <c r="D44" s="164"/>
      <c r="E44" s="164"/>
      <c r="F44" s="148"/>
      <c r="G44" s="183"/>
      <c r="H44" s="183"/>
      <c r="AY44" s="154"/>
    </row>
    <row r="45" spans="2:51" ht="36" customHeight="1" thickBot="1" x14ac:dyDescent="0.3">
      <c r="B45" s="576" t="s">
        <v>422</v>
      </c>
      <c r="C45" s="577" t="s">
        <v>410</v>
      </c>
      <c r="D45" s="409"/>
      <c r="E45" s="778" t="s">
        <v>154</v>
      </c>
      <c r="F45" s="779"/>
      <c r="G45" s="381"/>
      <c r="H45" s="855" t="s">
        <v>169</v>
      </c>
      <c r="I45" s="856"/>
      <c r="J45" s="856"/>
      <c r="K45" s="856"/>
      <c r="L45" s="856"/>
      <c r="M45" s="856"/>
      <c r="N45" s="856"/>
      <c r="O45" s="857"/>
      <c r="AY45" s="154"/>
    </row>
    <row r="46" spans="2:51" ht="39" customHeight="1" thickBot="1" x14ac:dyDescent="0.3">
      <c r="B46" s="576" t="s">
        <v>423</v>
      </c>
      <c r="C46" s="577" t="s">
        <v>411</v>
      </c>
      <c r="D46" s="409"/>
      <c r="E46" s="778" t="s">
        <v>154</v>
      </c>
      <c r="F46" s="779"/>
      <c r="G46" s="381"/>
      <c r="H46" s="858" t="s">
        <v>261</v>
      </c>
      <c r="I46" s="859"/>
      <c r="J46" s="859"/>
      <c r="K46" s="859"/>
      <c r="L46" s="859"/>
      <c r="M46" s="859"/>
      <c r="N46" s="859"/>
      <c r="O46" s="860"/>
      <c r="AY46" s="154"/>
    </row>
    <row r="47" spans="2:51" ht="35.25" customHeight="1" x14ac:dyDescent="0.25">
      <c r="B47" s="576" t="s">
        <v>424</v>
      </c>
      <c r="C47" s="577" t="s">
        <v>412</v>
      </c>
      <c r="D47" s="409"/>
      <c r="E47" s="418"/>
      <c r="F47" s="525"/>
      <c r="G47" s="183"/>
      <c r="H47" s="780"/>
      <c r="I47" s="781"/>
      <c r="J47" s="781"/>
      <c r="K47" s="781"/>
      <c r="L47" s="781"/>
      <c r="M47" s="781"/>
      <c r="N47" s="781"/>
      <c r="O47" s="782"/>
      <c r="AY47" s="154"/>
    </row>
    <row r="48" spans="2:51" ht="35.25" customHeight="1" x14ac:dyDescent="0.25">
      <c r="B48" s="576" t="s">
        <v>425</v>
      </c>
      <c r="C48" s="577" t="s">
        <v>413</v>
      </c>
      <c r="D48" s="409"/>
      <c r="E48" s="778" t="s">
        <v>154</v>
      </c>
      <c r="F48" s="779"/>
      <c r="G48" s="183"/>
      <c r="H48" s="783"/>
      <c r="I48" s="784"/>
      <c r="J48" s="784"/>
      <c r="K48" s="784"/>
      <c r="L48" s="784"/>
      <c r="M48" s="784"/>
      <c r="N48" s="784"/>
      <c r="O48" s="785"/>
      <c r="AY48" s="154"/>
    </row>
    <row r="49" spans="2:51" ht="35.25" customHeight="1" x14ac:dyDescent="0.25">
      <c r="B49" s="576" t="s">
        <v>426</v>
      </c>
      <c r="C49" s="577" t="s">
        <v>414</v>
      </c>
      <c r="D49" s="409"/>
      <c r="E49" s="778" t="s">
        <v>154</v>
      </c>
      <c r="F49" s="779"/>
      <c r="G49" s="183"/>
      <c r="H49" s="783"/>
      <c r="I49" s="784"/>
      <c r="J49" s="784"/>
      <c r="K49" s="784"/>
      <c r="L49" s="784"/>
      <c r="M49" s="784"/>
      <c r="N49" s="784"/>
      <c r="O49" s="785"/>
      <c r="AY49" s="154"/>
    </row>
    <row r="50" spans="2:51" ht="35.25" customHeight="1" x14ac:dyDescent="0.25">
      <c r="B50" s="576" t="s">
        <v>427</v>
      </c>
      <c r="C50" s="577" t="s">
        <v>415</v>
      </c>
      <c r="D50" s="409"/>
      <c r="E50" s="418"/>
      <c r="F50" s="525"/>
      <c r="G50" s="183"/>
      <c r="H50" s="783"/>
      <c r="I50" s="784"/>
      <c r="J50" s="784"/>
      <c r="K50" s="784"/>
      <c r="L50" s="784"/>
      <c r="M50" s="784"/>
      <c r="N50" s="784"/>
      <c r="O50" s="785"/>
      <c r="AY50" s="154"/>
    </row>
    <row r="51" spans="2:51" ht="36" customHeight="1" x14ac:dyDescent="0.25">
      <c r="B51" s="170"/>
      <c r="C51" s="183"/>
      <c r="D51" s="415" t="s">
        <v>184</v>
      </c>
      <c r="E51" s="416" t="s">
        <v>33</v>
      </c>
      <c r="F51" s="526" t="s">
        <v>34</v>
      </c>
      <c r="G51" s="183"/>
      <c r="H51" s="783"/>
      <c r="I51" s="784"/>
      <c r="J51" s="784"/>
      <c r="K51" s="784"/>
      <c r="L51" s="784"/>
      <c r="M51" s="784"/>
      <c r="N51" s="784"/>
      <c r="O51" s="785"/>
      <c r="AY51" s="154"/>
    </row>
    <row r="52" spans="2:51" ht="17.25" thickBot="1" x14ac:dyDescent="0.3">
      <c r="B52" s="576" t="s">
        <v>417</v>
      </c>
      <c r="C52" s="579" t="s">
        <v>37</v>
      </c>
      <c r="D52" s="363">
        <f>E23-D23</f>
        <v>0</v>
      </c>
      <c r="E52" s="363">
        <f>E26-D26</f>
        <v>0</v>
      </c>
      <c r="F52" s="392">
        <f>E29-D29</f>
        <v>0</v>
      </c>
      <c r="G52" s="183"/>
      <c r="H52" s="786"/>
      <c r="I52" s="787"/>
      <c r="J52" s="787"/>
      <c r="K52" s="787"/>
      <c r="L52" s="787"/>
      <c r="M52" s="787"/>
      <c r="N52" s="787"/>
      <c r="O52" s="788"/>
      <c r="AY52" s="154"/>
    </row>
    <row r="53" spans="2:51" x14ac:dyDescent="0.25">
      <c r="B53" s="576" t="s">
        <v>416</v>
      </c>
      <c r="C53" s="578" t="s">
        <v>31</v>
      </c>
      <c r="D53" s="363">
        <f>G23</f>
        <v>0</v>
      </c>
      <c r="E53" s="363">
        <f>G26</f>
        <v>0</v>
      </c>
      <c r="F53" s="392">
        <f>G29</f>
        <v>0</v>
      </c>
      <c r="G53" s="183"/>
      <c r="AY53" s="154"/>
    </row>
    <row r="54" spans="2:51" x14ac:dyDescent="0.25">
      <c r="B54" s="576"/>
      <c r="C54" s="578" t="s">
        <v>77</v>
      </c>
      <c r="D54" s="363" t="e">
        <f>(D53-(D42*D52/D41))*12/$D$47</f>
        <v>#DIV/0!</v>
      </c>
      <c r="E54" s="363" t="e">
        <f>(E53-(E42*E52/E41))*12/$D$47</f>
        <v>#DIV/0!</v>
      </c>
      <c r="F54" s="363" t="e">
        <f>(F53-(F42*F52/F41))*12/$D$47</f>
        <v>#DIV/0!</v>
      </c>
      <c r="G54" s="183"/>
      <c r="I54" s="164"/>
      <c r="J54" s="164"/>
      <c r="K54" s="164"/>
      <c r="L54" s="164"/>
      <c r="M54" s="164"/>
      <c r="N54" s="164"/>
      <c r="O54" s="164"/>
      <c r="AY54" s="154"/>
    </row>
    <row r="55" spans="2:51" ht="17.25" x14ac:dyDescent="0.25">
      <c r="B55" s="406"/>
      <c r="C55" s="342"/>
      <c r="D55" s="415" t="s">
        <v>184</v>
      </c>
      <c r="E55" s="416" t="s">
        <v>33</v>
      </c>
      <c r="F55" s="526" t="s">
        <v>34</v>
      </c>
      <c r="G55" s="522"/>
      <c r="H55" s="164"/>
      <c r="I55" s="405"/>
      <c r="J55" s="549"/>
      <c r="K55" s="549"/>
      <c r="L55" s="549"/>
      <c r="M55" s="549"/>
      <c r="N55" s="549"/>
      <c r="O55" s="549"/>
      <c r="AY55" s="154"/>
    </row>
    <row r="56" spans="2:51" x14ac:dyDescent="0.25">
      <c r="B56" s="576" t="s">
        <v>418</v>
      </c>
      <c r="C56" s="579" t="s">
        <v>37</v>
      </c>
      <c r="D56" s="278">
        <f>(E24-D24)</f>
        <v>0</v>
      </c>
      <c r="E56" s="278">
        <f>(E27-D27)</f>
        <v>0</v>
      </c>
      <c r="F56" s="322">
        <f>(E30-D30)</f>
        <v>0</v>
      </c>
      <c r="G56" s="522"/>
      <c r="H56" s="164"/>
      <c r="I56" s="405"/>
      <c r="J56" s="549"/>
      <c r="K56" s="549"/>
      <c r="L56" s="549"/>
      <c r="M56" s="549"/>
      <c r="N56" s="549"/>
      <c r="O56" s="549"/>
      <c r="AY56" s="154"/>
    </row>
    <row r="57" spans="2:51" x14ac:dyDescent="0.25">
      <c r="B57" s="576" t="s">
        <v>419</v>
      </c>
      <c r="C57" s="578" t="s">
        <v>31</v>
      </c>
      <c r="D57" s="363">
        <f>G24</f>
        <v>0</v>
      </c>
      <c r="E57" s="363">
        <f>G27</f>
        <v>0</v>
      </c>
      <c r="F57" s="392">
        <f>G30</f>
        <v>0</v>
      </c>
      <c r="G57" s="522"/>
      <c r="H57" s="164"/>
      <c r="I57" s="405"/>
      <c r="J57" s="549"/>
      <c r="K57" s="549"/>
      <c r="L57" s="549"/>
      <c r="M57" s="549"/>
      <c r="N57" s="549"/>
      <c r="O57" s="549"/>
      <c r="AY57" s="154"/>
    </row>
    <row r="58" spans="2:51" x14ac:dyDescent="0.25">
      <c r="B58" s="576"/>
      <c r="C58" s="578" t="s">
        <v>77</v>
      </c>
      <c r="D58" s="363" t="e">
        <f>(D57-(D42*D56/D41))*12/$D$50</f>
        <v>#DIV/0!</v>
      </c>
      <c r="E58" s="363" t="e">
        <f>(E57-(E42*E56/E41))*12/$D$50</f>
        <v>#DIV/0!</v>
      </c>
      <c r="F58" s="392" t="e">
        <f>(F57-(F42*F56/F41))*12/$D$50</f>
        <v>#DIV/0!</v>
      </c>
      <c r="G58" s="522"/>
      <c r="H58" s="164"/>
      <c r="I58" s="405"/>
      <c r="J58" s="549"/>
      <c r="K58" s="549"/>
      <c r="L58" s="549"/>
      <c r="M58" s="549"/>
      <c r="N58" s="549"/>
      <c r="O58" s="549"/>
      <c r="AY58" s="154"/>
    </row>
    <row r="59" spans="2:51" x14ac:dyDescent="0.25">
      <c r="B59" s="406"/>
      <c r="C59" s="342"/>
      <c r="D59" s="213"/>
      <c r="E59" s="213"/>
      <c r="F59" s="75"/>
      <c r="G59" s="522"/>
      <c r="H59" s="164"/>
      <c r="I59" s="405"/>
      <c r="J59" s="549"/>
      <c r="K59" s="549"/>
      <c r="L59" s="549"/>
      <c r="M59" s="549"/>
      <c r="N59" s="549"/>
      <c r="O59" s="549"/>
      <c r="AY59" s="154"/>
    </row>
    <row r="60" spans="2:51" ht="17.25" x14ac:dyDescent="0.25">
      <c r="B60" s="583" t="s">
        <v>388</v>
      </c>
      <c r="C60" s="584" t="s">
        <v>389</v>
      </c>
      <c r="D60" s="363" t="e">
        <f>SUM(D43,D54,D58)</f>
        <v>#DIV/0!</v>
      </c>
      <c r="E60" s="363" t="e">
        <f>SUM(E43,E54,E58)</f>
        <v>#DIV/0!</v>
      </c>
      <c r="F60" s="363" t="e">
        <f>SUM(F43,F54,F58)</f>
        <v>#DIV/0!</v>
      </c>
      <c r="G60" s="183"/>
      <c r="AY60" s="154"/>
    </row>
    <row r="61" spans="2:51" ht="18" customHeight="1" thickBot="1" x14ac:dyDescent="0.3">
      <c r="B61" s="867"/>
      <c r="C61" s="868"/>
      <c r="D61" s="868"/>
      <c r="E61" s="379"/>
      <c r="F61" s="527"/>
      <c r="G61" s="428"/>
      <c r="I61" s="164"/>
      <c r="J61" s="164"/>
      <c r="K61" s="164"/>
      <c r="L61" s="164"/>
      <c r="M61" s="164"/>
      <c r="N61" s="164"/>
      <c r="O61" s="164"/>
      <c r="P61" s="164"/>
      <c r="AY61" s="154"/>
    </row>
    <row r="62" spans="2:51" ht="17.25" thickBot="1" x14ac:dyDescent="0.3">
      <c r="B62" s="164"/>
      <c r="C62" s="164"/>
      <c r="D62" s="164"/>
      <c r="E62" s="380"/>
      <c r="F62" s="380"/>
      <c r="G62" s="378"/>
      <c r="H62" s="164"/>
      <c r="I62" s="405"/>
      <c r="J62" s="549"/>
      <c r="K62" s="549"/>
      <c r="L62" s="549"/>
      <c r="M62" s="549"/>
      <c r="N62" s="549"/>
      <c r="O62" s="549"/>
      <c r="P62" s="549"/>
      <c r="R62" s="277"/>
      <c r="AY62" s="154"/>
    </row>
    <row r="63" spans="2:51" ht="18" thickBot="1" x14ac:dyDescent="0.3">
      <c r="B63" s="78" t="s">
        <v>324</v>
      </c>
      <c r="C63" s="79"/>
      <c r="D63" s="79"/>
      <c r="E63" s="79"/>
      <c r="F63" s="79"/>
      <c r="G63" s="80"/>
      <c r="H63" s="94"/>
      <c r="I63" s="95"/>
      <c r="R63" s="277"/>
      <c r="AY63" s="154"/>
    </row>
    <row r="64" spans="2:51" ht="16.5" customHeight="1" x14ac:dyDescent="0.25">
      <c r="B64" s="869" t="s">
        <v>275</v>
      </c>
      <c r="C64" s="870"/>
      <c r="D64" s="382"/>
      <c r="F64" s="183"/>
      <c r="G64" s="149"/>
      <c r="H64" s="195"/>
      <c r="I64" s="35" t="s">
        <v>360</v>
      </c>
      <c r="R64" s="277"/>
      <c r="AY64" s="154"/>
    </row>
    <row r="65" spans="2:51" ht="18" thickBot="1" x14ac:dyDescent="0.3">
      <c r="B65" s="864" t="s">
        <v>151</v>
      </c>
      <c r="C65" s="865"/>
      <c r="D65" s="865"/>
      <c r="E65" s="865"/>
      <c r="F65" s="865"/>
      <c r="G65" s="866"/>
      <c r="H65" s="170"/>
      <c r="I65" s="164"/>
      <c r="K65" s="164"/>
      <c r="L65" s="164"/>
      <c r="M65" s="164"/>
      <c r="N65" s="164"/>
      <c r="R65" s="277"/>
      <c r="AY65" s="154"/>
    </row>
    <row r="66" spans="2:51" ht="18" thickTop="1" x14ac:dyDescent="0.25">
      <c r="B66" s="383" t="s">
        <v>19</v>
      </c>
      <c r="C66" s="853" t="s">
        <v>150</v>
      </c>
      <c r="D66" s="854"/>
      <c r="E66" s="444" t="e">
        <f>IF(OR('General Info &amp; Test Results'!C37="Long-time Automatic",'General Info &amp; Test Results'!C37="Variable"),'Energy Calcs (ASH Switch OFF)'!E60,E38)</f>
        <v>#DIV/0!</v>
      </c>
      <c r="F66" s="164"/>
      <c r="G66" s="148"/>
      <c r="H66" s="170"/>
      <c r="I66" s="164"/>
      <c r="K66" s="164"/>
      <c r="L66" s="164"/>
      <c r="M66" s="164"/>
      <c r="N66" s="164"/>
      <c r="R66" s="277"/>
      <c r="AY66" s="154"/>
    </row>
    <row r="67" spans="2:51" ht="18" thickBot="1" x14ac:dyDescent="0.3">
      <c r="B67" s="861" t="s">
        <v>152</v>
      </c>
      <c r="C67" s="862"/>
      <c r="D67" s="862"/>
      <c r="E67" s="862"/>
      <c r="F67" s="862"/>
      <c r="G67" s="863"/>
      <c r="H67" s="170"/>
      <c r="I67" s="164"/>
      <c r="K67" s="164"/>
      <c r="L67" s="164"/>
      <c r="M67" s="164"/>
      <c r="N67" s="164"/>
      <c r="R67" s="277"/>
      <c r="AY67" s="154"/>
    </row>
    <row r="68" spans="2:51" ht="41.25" customHeight="1" thickTop="1" x14ac:dyDescent="0.35">
      <c r="B68" s="827" t="s">
        <v>387</v>
      </c>
      <c r="C68" s="828"/>
      <c r="D68" s="828"/>
      <c r="E68" s="828"/>
      <c r="F68" s="825" t="s">
        <v>395</v>
      </c>
      <c r="G68" s="826"/>
      <c r="H68" s="170"/>
      <c r="I68" s="164"/>
      <c r="R68" s="277"/>
      <c r="AY68" s="154"/>
    </row>
    <row r="69" spans="2:51" x14ac:dyDescent="0.25">
      <c r="B69" s="204" t="s">
        <v>76</v>
      </c>
      <c r="C69" s="823" t="s">
        <v>262</v>
      </c>
      <c r="D69" s="824"/>
      <c r="E69" s="438"/>
      <c r="F69" s="164"/>
      <c r="G69" s="148"/>
      <c r="H69" s="170"/>
      <c r="L69" s="183"/>
      <c r="M69" s="183"/>
      <c r="N69" s="164"/>
      <c r="R69" s="277"/>
      <c r="AY69" s="154"/>
    </row>
    <row r="70" spans="2:51" x14ac:dyDescent="0.25">
      <c r="B70" s="204" t="s">
        <v>78</v>
      </c>
      <c r="C70" s="823" t="s">
        <v>263</v>
      </c>
      <c r="D70" s="824"/>
      <c r="E70" s="438"/>
      <c r="F70" s="164"/>
      <c r="G70" s="148"/>
      <c r="H70" s="170"/>
      <c r="R70" s="277"/>
      <c r="AY70" s="154"/>
    </row>
    <row r="71" spans="2:51" x14ac:dyDescent="0.25">
      <c r="B71" s="204" t="s">
        <v>79</v>
      </c>
      <c r="C71" s="823" t="s">
        <v>200</v>
      </c>
      <c r="D71" s="824"/>
      <c r="E71" s="217" t="b">
        <f>IF(D64="Warm Only",N25,IF(D64="Mid and Warm",N22,IF(D64="Mid and Cold",N22,IF(D64="Warm and Cold",N25))))</f>
        <v>0</v>
      </c>
      <c r="F71" s="164"/>
      <c r="G71" s="148"/>
      <c r="H71" s="170"/>
      <c r="I71" s="183" t="s">
        <v>361</v>
      </c>
      <c r="K71" s="164"/>
      <c r="L71" s="164"/>
      <c r="M71" s="164"/>
      <c r="N71" s="164"/>
      <c r="R71" s="277"/>
      <c r="AY71" s="154"/>
    </row>
    <row r="72" spans="2:51" x14ac:dyDescent="0.25">
      <c r="B72" s="204" t="s">
        <v>80</v>
      </c>
      <c r="C72" s="823" t="s">
        <v>201</v>
      </c>
      <c r="D72" s="824"/>
      <c r="E72" s="217" t="b">
        <f>IF(D64="Warm Only","",IF(D64="Mid and Warm",N25,IF(D64="Mid and Cold",N28,IF(D64="Warm and Cold",N28))))</f>
        <v>0</v>
      </c>
      <c r="F72" s="164"/>
      <c r="G72" s="148"/>
      <c r="H72" s="170"/>
      <c r="I72" s="164"/>
      <c r="K72" s="164"/>
      <c r="L72" s="164"/>
      <c r="M72" s="164"/>
      <c r="N72" s="164"/>
      <c r="R72" s="277"/>
      <c r="AY72" s="154"/>
    </row>
    <row r="73" spans="2:51" x14ac:dyDescent="0.25">
      <c r="B73" s="204" t="s">
        <v>81</v>
      </c>
      <c r="C73" s="823" t="s">
        <v>202</v>
      </c>
      <c r="D73" s="824"/>
      <c r="E73" s="410" t="b">
        <f>IF(D64="Warm Only",U25,IF(D64="Mid and Warm",U22,IF(D64="Mid and Cold",U22,IF(D64="Warm and Cold",U25))))</f>
        <v>0</v>
      </c>
      <c r="F73" s="164"/>
      <c r="G73" s="148"/>
      <c r="H73" s="170"/>
      <c r="I73" s="164"/>
      <c r="R73" s="277"/>
      <c r="AY73" s="154"/>
    </row>
    <row r="74" spans="2:51" x14ac:dyDescent="0.25">
      <c r="B74" s="204" t="s">
        <v>82</v>
      </c>
      <c r="C74" s="829" t="s">
        <v>203</v>
      </c>
      <c r="D74" s="830"/>
      <c r="E74" s="410" t="b">
        <f>IF(D64="Warm Only","",IF(D64="Mid and Warm",U25,IF(D64="Mid and Cold",U28,IF(D64="Warm and Cold",U28))))</f>
        <v>0</v>
      </c>
      <c r="F74" s="164"/>
      <c r="G74" s="148"/>
      <c r="H74" s="170"/>
      <c r="I74" s="164"/>
      <c r="R74" s="277"/>
      <c r="AY74" s="154"/>
    </row>
    <row r="75" spans="2:51" ht="38.25" customHeight="1" x14ac:dyDescent="0.25">
      <c r="B75" s="204"/>
      <c r="C75" s="823" t="s">
        <v>272</v>
      </c>
      <c r="D75" s="824"/>
      <c r="E75" s="440"/>
      <c r="F75" s="778" t="s">
        <v>394</v>
      </c>
      <c r="G75" s="779"/>
      <c r="H75" s="164"/>
      <c r="I75" s="164"/>
      <c r="R75" s="277"/>
      <c r="AY75" s="154"/>
    </row>
    <row r="76" spans="2:51" ht="35.25" customHeight="1" x14ac:dyDescent="0.25">
      <c r="B76" s="204" t="s">
        <v>83</v>
      </c>
      <c r="C76" s="823" t="s">
        <v>173</v>
      </c>
      <c r="D76" s="824"/>
      <c r="E76" s="441"/>
      <c r="F76" s="821" t="s">
        <v>393</v>
      </c>
      <c r="G76" s="822"/>
      <c r="H76" s="164"/>
      <c r="I76" s="164"/>
      <c r="R76" s="277"/>
      <c r="AY76" s="154"/>
    </row>
    <row r="77" spans="2:51" x14ac:dyDescent="0.25">
      <c r="B77" s="204" t="s">
        <v>19</v>
      </c>
      <c r="C77" s="823" t="s">
        <v>36</v>
      </c>
      <c r="D77" s="824"/>
      <c r="E77" s="217" t="e">
        <f>E69+(E70-E69)*(E75-E71)/(E72-E71)</f>
        <v>#DIV/0!</v>
      </c>
      <c r="F77" s="183"/>
      <c r="G77" s="149"/>
      <c r="H77" s="195"/>
      <c r="I77" s="183"/>
      <c r="R77" s="277"/>
      <c r="AY77" s="154"/>
    </row>
    <row r="78" spans="2:51" x14ac:dyDescent="0.25">
      <c r="B78" s="204" t="s">
        <v>19</v>
      </c>
      <c r="C78" s="823" t="s">
        <v>35</v>
      </c>
      <c r="D78" s="824"/>
      <c r="E78" s="217" t="e">
        <f>E69+(E70-E69)*(E76-E73)/(E74-E73)</f>
        <v>#DIV/0!</v>
      </c>
      <c r="F78" s="164"/>
      <c r="G78" s="148"/>
      <c r="H78" s="170"/>
      <c r="I78" s="164"/>
      <c r="R78" s="277"/>
      <c r="AY78" s="154"/>
    </row>
    <row r="79" spans="2:51" ht="35.25" thickBot="1" x14ac:dyDescent="0.3">
      <c r="B79" s="207" t="s">
        <v>19</v>
      </c>
      <c r="C79" s="443" t="s">
        <v>150</v>
      </c>
      <c r="D79" s="442" t="e">
        <f>IF('General Info &amp; Test Results'!C28="All-refrigerator ",'Energy Calcs (ASH Switch OFF)'!E77,LARGE(E77:E78,1))</f>
        <v>#DIV/0!</v>
      </c>
      <c r="E79" s="425" t="e">
        <f>IF('General Info &amp; Test Results'!C28="All-refrigerator ","FF",IF(E77&gt;E78,"FF","FR"))</f>
        <v>#DIV/0!</v>
      </c>
      <c r="F79" s="426" t="s">
        <v>396</v>
      </c>
      <c r="G79" s="427"/>
      <c r="H79" s="183"/>
      <c r="I79" s="164"/>
      <c r="R79" s="277"/>
      <c r="AY79" s="154"/>
    </row>
    <row r="80" spans="2:51" ht="18" thickBot="1" x14ac:dyDescent="0.3">
      <c r="B80" s="164"/>
      <c r="C80" s="279"/>
      <c r="D80" s="419"/>
      <c r="E80" s="164"/>
      <c r="F80" s="164"/>
      <c r="G80" s="164"/>
      <c r="H80" s="164"/>
      <c r="I80" s="164"/>
      <c r="R80" s="277"/>
      <c r="AY80" s="154"/>
    </row>
    <row r="81" spans="2:51" ht="18" thickBot="1" x14ac:dyDescent="0.3">
      <c r="B81" s="78" t="s">
        <v>325</v>
      </c>
      <c r="C81" s="79"/>
      <c r="D81" s="79"/>
      <c r="E81" s="79"/>
      <c r="F81" s="79"/>
      <c r="G81" s="80"/>
      <c r="H81" s="95"/>
      <c r="I81" s="95"/>
      <c r="J81" s="183"/>
      <c r="R81" s="277"/>
      <c r="AY81" s="154"/>
    </row>
    <row r="82" spans="2:51" ht="17.25" x14ac:dyDescent="0.25">
      <c r="B82" s="195" t="s">
        <v>275</v>
      </c>
      <c r="C82" s="95"/>
      <c r="D82" s="445"/>
      <c r="E82" s="95"/>
      <c r="F82" s="95"/>
      <c r="G82" s="96"/>
      <c r="H82" s="95"/>
      <c r="I82" s="95"/>
      <c r="J82" s="183"/>
      <c r="R82" s="277"/>
      <c r="AY82" s="154"/>
    </row>
    <row r="83" spans="2:51" ht="18" thickBot="1" x14ac:dyDescent="0.3">
      <c r="B83" s="871" t="s">
        <v>151</v>
      </c>
      <c r="C83" s="872"/>
      <c r="D83" s="872"/>
      <c r="E83" s="872"/>
      <c r="F83" s="872"/>
      <c r="G83" s="873"/>
      <c r="H83" s="183"/>
      <c r="I83" s="183"/>
      <c r="J83" s="183"/>
      <c r="R83" s="277"/>
      <c r="AY83" s="154"/>
    </row>
    <row r="84" spans="2:51" ht="18" thickTop="1" x14ac:dyDescent="0.25">
      <c r="B84" s="423" t="s">
        <v>19</v>
      </c>
      <c r="C84" s="874" t="s">
        <v>150</v>
      </c>
      <c r="D84" s="875"/>
      <c r="E84" s="446" t="e">
        <f>E66</f>
        <v>#DIV/0!</v>
      </c>
      <c r="F84" s="95"/>
      <c r="G84" s="450"/>
      <c r="H84" s="95"/>
      <c r="I84" s="95"/>
      <c r="J84" s="183"/>
      <c r="R84" s="277"/>
      <c r="AY84" s="154"/>
    </row>
    <row r="85" spans="2:51" ht="18" thickBot="1" x14ac:dyDescent="0.3">
      <c r="B85" s="789" t="s">
        <v>152</v>
      </c>
      <c r="C85" s="790"/>
      <c r="D85" s="790"/>
      <c r="E85" s="790"/>
      <c r="F85" s="790"/>
      <c r="G85" s="791"/>
      <c r="H85" s="183"/>
      <c r="R85" s="277"/>
      <c r="AY85" s="154"/>
    </row>
    <row r="86" spans="2:51" ht="42.75" customHeight="1" thickTop="1" x14ac:dyDescent="0.35">
      <c r="B86" s="827" t="s">
        <v>387</v>
      </c>
      <c r="C86" s="828"/>
      <c r="D86" s="828"/>
      <c r="E86" s="876"/>
      <c r="F86" s="825" t="s">
        <v>395</v>
      </c>
      <c r="G86" s="826"/>
      <c r="H86" s="183"/>
      <c r="R86" s="277"/>
      <c r="AY86" s="154"/>
    </row>
    <row r="87" spans="2:51" x14ac:dyDescent="0.25">
      <c r="B87" s="204" t="s">
        <v>76</v>
      </c>
      <c r="C87" s="812" t="s">
        <v>262</v>
      </c>
      <c r="D87" s="813"/>
      <c r="E87" s="384"/>
      <c r="F87" s="183"/>
      <c r="G87" s="149"/>
      <c r="H87" s="183"/>
      <c r="R87" s="277"/>
      <c r="AY87" s="154"/>
    </row>
    <row r="88" spans="2:51" x14ac:dyDescent="0.25">
      <c r="B88" s="204" t="s">
        <v>78</v>
      </c>
      <c r="C88" s="812" t="s">
        <v>263</v>
      </c>
      <c r="D88" s="813"/>
      <c r="E88" s="384"/>
      <c r="F88" s="183"/>
      <c r="G88" s="149"/>
      <c r="H88" s="183"/>
      <c r="R88" s="277"/>
      <c r="AY88" s="154"/>
    </row>
    <row r="89" spans="2:51" x14ac:dyDescent="0.25">
      <c r="B89" s="204" t="s">
        <v>320</v>
      </c>
      <c r="C89" s="812" t="s">
        <v>200</v>
      </c>
      <c r="D89" s="813"/>
      <c r="E89" s="385"/>
      <c r="F89" s="183"/>
      <c r="G89" s="149"/>
      <c r="H89" s="183"/>
      <c r="R89" s="277"/>
      <c r="AY89" s="154"/>
    </row>
    <row r="90" spans="2:51" x14ac:dyDescent="0.25">
      <c r="B90" s="204" t="s">
        <v>321</v>
      </c>
      <c r="C90" s="812" t="s">
        <v>201</v>
      </c>
      <c r="D90" s="813"/>
      <c r="E90" s="385"/>
      <c r="F90" s="183"/>
      <c r="G90" s="149"/>
      <c r="R90" s="277"/>
      <c r="AY90" s="154"/>
    </row>
    <row r="91" spans="2:51" x14ac:dyDescent="0.25">
      <c r="B91" s="204" t="s">
        <v>322</v>
      </c>
      <c r="C91" s="812" t="s">
        <v>202</v>
      </c>
      <c r="D91" s="813"/>
      <c r="E91" s="386"/>
      <c r="F91" s="183"/>
      <c r="G91" s="149"/>
      <c r="R91" s="277"/>
      <c r="AY91" s="154"/>
    </row>
    <row r="92" spans="2:51" x14ac:dyDescent="0.25">
      <c r="B92" s="204" t="s">
        <v>323</v>
      </c>
      <c r="C92" s="812" t="s">
        <v>203</v>
      </c>
      <c r="D92" s="813"/>
      <c r="E92" s="386"/>
      <c r="F92" s="183"/>
      <c r="G92" s="149"/>
      <c r="R92" s="277"/>
      <c r="AY92" s="154"/>
    </row>
    <row r="93" spans="2:51" ht="36" customHeight="1" x14ac:dyDescent="0.25">
      <c r="B93" s="204"/>
      <c r="C93" s="812" t="s">
        <v>272</v>
      </c>
      <c r="D93" s="813"/>
      <c r="E93" s="448"/>
      <c r="F93" s="778" t="s">
        <v>394</v>
      </c>
      <c r="G93" s="779"/>
      <c r="R93" s="277"/>
      <c r="AY93" s="154"/>
    </row>
    <row r="94" spans="2:51" ht="37.5" customHeight="1" x14ac:dyDescent="0.25">
      <c r="B94" s="204" t="s">
        <v>83</v>
      </c>
      <c r="C94" s="812" t="s">
        <v>173</v>
      </c>
      <c r="D94" s="813"/>
      <c r="E94" s="449"/>
      <c r="F94" s="821" t="s">
        <v>393</v>
      </c>
      <c r="G94" s="822"/>
      <c r="R94" s="277"/>
      <c r="AY94" s="154"/>
    </row>
    <row r="95" spans="2:51" x14ac:dyDescent="0.25">
      <c r="B95" s="204" t="s">
        <v>19</v>
      </c>
      <c r="C95" s="812" t="s">
        <v>36</v>
      </c>
      <c r="D95" s="813"/>
      <c r="E95" s="212" t="e">
        <f>E87+(E88-E87)*(E93-E89)/(E90-E89)</f>
        <v>#DIV/0!</v>
      </c>
      <c r="F95" s="183"/>
      <c r="G95" s="149"/>
      <c r="R95" s="277"/>
      <c r="AY95" s="154"/>
    </row>
    <row r="96" spans="2:51" x14ac:dyDescent="0.25">
      <c r="B96" s="204" t="s">
        <v>19</v>
      </c>
      <c r="C96" s="812" t="s">
        <v>35</v>
      </c>
      <c r="D96" s="813"/>
      <c r="E96" s="212" t="e">
        <f>E87+(E88-E87)*(E94-E91)/(E92-E91)</f>
        <v>#DIV/0!</v>
      </c>
      <c r="F96" s="164"/>
      <c r="G96" s="148"/>
      <c r="J96" s="183"/>
      <c r="R96" s="277"/>
      <c r="AY96" s="154"/>
    </row>
    <row r="97" spans="2:51" ht="35.25" thickBot="1" x14ac:dyDescent="0.3">
      <c r="B97" s="207" t="s">
        <v>19</v>
      </c>
      <c r="C97" s="451" t="s">
        <v>150</v>
      </c>
      <c r="D97" s="424" t="e">
        <f>IF('General Info &amp; Test Results'!C28="All-refrigerator ",'Energy Calcs (ASH Switch OFF)'!E95,LARGE(E95:E96,1))</f>
        <v>#DIV/0!</v>
      </c>
      <c r="E97" s="425" t="e">
        <f>IF('General Info &amp; Test Results'!C28="All-refrigerator ","FF",IF(E95&gt;E96,"FF","FR"))</f>
        <v>#DIV/0!</v>
      </c>
      <c r="F97" s="426" t="s">
        <v>397</v>
      </c>
      <c r="G97" s="427"/>
      <c r="J97" s="183"/>
      <c r="R97" s="277"/>
      <c r="AY97" s="154"/>
    </row>
    <row r="98" spans="2:51" ht="14.25" customHeight="1" thickBot="1" x14ac:dyDescent="0.3">
      <c r="D98" s="387"/>
      <c r="R98" s="277"/>
      <c r="AY98" s="154"/>
    </row>
    <row r="99" spans="2:51" ht="18" thickBot="1" x14ac:dyDescent="0.3">
      <c r="B99" s="78" t="s">
        <v>335</v>
      </c>
      <c r="C99" s="79"/>
      <c r="D99" s="79"/>
      <c r="E99" s="79"/>
      <c r="F99" s="79"/>
      <c r="G99" s="80"/>
      <c r="H99" s="94"/>
      <c r="I99" s="95"/>
      <c r="R99" s="277"/>
      <c r="AY99" s="154"/>
    </row>
    <row r="100" spans="2:51" ht="33" x14ac:dyDescent="0.25">
      <c r="B100" s="407" t="s">
        <v>19</v>
      </c>
      <c r="C100" s="439" t="s">
        <v>150</v>
      </c>
      <c r="D100" s="453"/>
      <c r="E100" s="454" t="s">
        <v>341</v>
      </c>
      <c r="F100" s="455"/>
      <c r="G100" s="456"/>
      <c r="H100" s="195"/>
      <c r="I100" s="183"/>
      <c r="R100" s="277"/>
      <c r="AY100" s="154"/>
    </row>
    <row r="101" spans="2:51" ht="18" thickBot="1" x14ac:dyDescent="0.3">
      <c r="B101" s="831" t="s">
        <v>60</v>
      </c>
      <c r="C101" s="832"/>
      <c r="D101" s="452">
        <f>D100*365</f>
        <v>0</v>
      </c>
      <c r="E101" s="177"/>
      <c r="F101" s="177"/>
      <c r="G101" s="178"/>
      <c r="H101" s="195"/>
      <c r="I101" s="183"/>
      <c r="R101" s="277"/>
      <c r="AY101" s="154"/>
    </row>
    <row r="102" spans="2:51" ht="17.25" thickBot="1" x14ac:dyDescent="0.3">
      <c r="R102" s="277"/>
      <c r="AY102" s="154"/>
    </row>
    <row r="103" spans="2:51" ht="18" thickBot="1" x14ac:dyDescent="0.3">
      <c r="B103" s="517" t="s">
        <v>326</v>
      </c>
      <c r="C103" s="518"/>
      <c r="D103" s="519"/>
      <c r="E103" s="520"/>
      <c r="F103" s="520"/>
      <c r="G103" s="520"/>
      <c r="H103" s="520"/>
      <c r="I103" s="520"/>
      <c r="R103" s="277"/>
      <c r="AY103" s="154"/>
    </row>
    <row r="104" spans="2:51" ht="36" customHeight="1" thickBot="1" x14ac:dyDescent="0.3">
      <c r="B104" s="814" t="s">
        <v>342</v>
      </c>
      <c r="C104" s="815"/>
      <c r="D104" s="816"/>
      <c r="E104" s="183"/>
      <c r="I104" s="183"/>
      <c r="R104" s="277"/>
      <c r="AY104" s="154"/>
    </row>
    <row r="105" spans="2:51" ht="33" x14ac:dyDescent="0.25">
      <c r="B105" s="532" t="s">
        <v>327</v>
      </c>
      <c r="C105" s="533" t="s">
        <v>392</v>
      </c>
      <c r="D105" s="534" t="s">
        <v>328</v>
      </c>
      <c r="E105" s="183"/>
      <c r="I105" s="183"/>
      <c r="R105" s="277"/>
      <c r="AY105" s="154"/>
    </row>
    <row r="106" spans="2:51" x14ac:dyDescent="0.25">
      <c r="B106" s="529">
        <v>5</v>
      </c>
      <c r="C106" s="530"/>
      <c r="D106" s="531">
        <v>3.4000000000000002E-2</v>
      </c>
      <c r="E106" s="183"/>
      <c r="I106" s="183"/>
      <c r="R106" s="277"/>
      <c r="AY106" s="154"/>
    </row>
    <row r="107" spans="2:51" x14ac:dyDescent="0.25">
      <c r="B107" s="388">
        <v>15</v>
      </c>
      <c r="C107" s="210"/>
      <c r="D107" s="322">
        <v>0.21099999999999999</v>
      </c>
      <c r="E107" s="183"/>
      <c r="I107" s="183"/>
      <c r="R107" s="277"/>
      <c r="AY107" s="154"/>
    </row>
    <row r="108" spans="2:51" x14ac:dyDescent="0.25">
      <c r="B108" s="388">
        <v>25</v>
      </c>
      <c r="C108" s="210"/>
      <c r="D108" s="322">
        <v>0.20399999999999999</v>
      </c>
      <c r="E108" s="183"/>
      <c r="I108" s="183"/>
      <c r="R108" s="277"/>
      <c r="AY108" s="154"/>
    </row>
    <row r="109" spans="2:51" x14ac:dyDescent="0.25">
      <c r="B109" s="388">
        <v>35</v>
      </c>
      <c r="C109" s="210"/>
      <c r="D109" s="322">
        <v>0.16600000000000001</v>
      </c>
      <c r="E109" s="183"/>
      <c r="I109" s="183"/>
      <c r="R109" s="277"/>
      <c r="AY109" s="154"/>
    </row>
    <row r="110" spans="2:51" x14ac:dyDescent="0.25">
      <c r="B110" s="388">
        <v>45</v>
      </c>
      <c r="C110" s="210"/>
      <c r="D110" s="322">
        <v>0.126</v>
      </c>
      <c r="E110" s="183"/>
      <c r="I110" s="183"/>
      <c r="R110" s="277"/>
      <c r="AY110" s="154"/>
    </row>
    <row r="111" spans="2:51" x14ac:dyDescent="0.25">
      <c r="B111" s="388">
        <v>55</v>
      </c>
      <c r="C111" s="210"/>
      <c r="D111" s="322">
        <v>0.11899999999999999</v>
      </c>
      <c r="E111" s="183"/>
      <c r="I111" s="183"/>
      <c r="R111" s="277"/>
      <c r="AY111" s="154"/>
    </row>
    <row r="112" spans="2:51" x14ac:dyDescent="0.25">
      <c r="B112" s="388">
        <v>65</v>
      </c>
      <c r="C112" s="210"/>
      <c r="D112" s="322">
        <v>6.9000000000000006E-2</v>
      </c>
      <c r="E112" s="183"/>
      <c r="I112" s="183"/>
      <c r="R112" s="277"/>
      <c r="AY112" s="154"/>
    </row>
    <row r="113" spans="1:51" x14ac:dyDescent="0.25">
      <c r="B113" s="388">
        <v>75</v>
      </c>
      <c r="C113" s="210"/>
      <c r="D113" s="322">
        <v>4.7E-2</v>
      </c>
      <c r="E113" s="183"/>
      <c r="I113" s="183"/>
      <c r="R113" s="277"/>
      <c r="AY113" s="154"/>
    </row>
    <row r="114" spans="1:51" x14ac:dyDescent="0.25">
      <c r="B114" s="388">
        <v>85</v>
      </c>
      <c r="C114" s="210"/>
      <c r="D114" s="322">
        <v>8.0000000000000002E-3</v>
      </c>
      <c r="E114" s="183"/>
      <c r="I114" s="183"/>
      <c r="R114" s="277"/>
      <c r="AY114" s="154"/>
    </row>
    <row r="115" spans="1:51" x14ac:dyDescent="0.25">
      <c r="B115" s="536">
        <v>95</v>
      </c>
      <c r="C115" s="537"/>
      <c r="D115" s="538">
        <v>1.4999999999999999E-2</v>
      </c>
      <c r="E115" s="183"/>
      <c r="R115" s="277"/>
      <c r="AY115" s="154"/>
    </row>
    <row r="116" spans="1:51" ht="8.25" customHeight="1" x14ac:dyDescent="0.25">
      <c r="B116" s="539"/>
      <c r="C116" s="540"/>
      <c r="D116" s="541"/>
      <c r="E116" s="183"/>
      <c r="R116" s="277"/>
      <c r="AY116" s="154"/>
    </row>
    <row r="117" spans="1:51" ht="33" x14ac:dyDescent="0.25">
      <c r="B117" s="407" t="s">
        <v>19</v>
      </c>
      <c r="C117" s="439" t="s">
        <v>150</v>
      </c>
      <c r="D117" s="528">
        <f>D100</f>
        <v>0</v>
      </c>
      <c r="E117" s="183"/>
      <c r="R117" s="277"/>
      <c r="AY117" s="154"/>
    </row>
    <row r="118" spans="1:51" x14ac:dyDescent="0.25">
      <c r="B118" s="204" t="s">
        <v>331</v>
      </c>
      <c r="C118" s="413" t="s">
        <v>337</v>
      </c>
      <c r="D118" s="322">
        <f>(C106*D106)+(C107*D107)+(C108*D108)+(C109*D109)+(C110*D110)+(C111*D111)+(C112*D112)+(C113*D113)+(C114*D114)+(C115*D115)</f>
        <v>0</v>
      </c>
      <c r="E118" s="164"/>
      <c r="R118" s="277"/>
      <c r="AY118" s="154"/>
    </row>
    <row r="119" spans="1:51" x14ac:dyDescent="0.25">
      <c r="B119" s="204" t="s">
        <v>329</v>
      </c>
      <c r="C119" s="413" t="s">
        <v>330</v>
      </c>
      <c r="D119" s="322">
        <f>D118*1.3*24/1000</f>
        <v>0</v>
      </c>
      <c r="E119" s="164"/>
      <c r="R119" s="277"/>
      <c r="AY119" s="154"/>
    </row>
    <row r="120" spans="1:51" ht="33" x14ac:dyDescent="0.25">
      <c r="B120" s="406" t="s">
        <v>332</v>
      </c>
      <c r="C120" s="414" t="s">
        <v>333</v>
      </c>
      <c r="D120" s="323">
        <f>D117+D119</f>
        <v>0</v>
      </c>
      <c r="E120" s="164"/>
      <c r="R120" s="277"/>
      <c r="AY120" s="154"/>
    </row>
    <row r="121" spans="1:51" ht="18" thickBot="1" x14ac:dyDescent="0.3">
      <c r="B121" s="810" t="s">
        <v>334</v>
      </c>
      <c r="C121" s="811"/>
      <c r="D121" s="535">
        <f>D120*365</f>
        <v>0</v>
      </c>
      <c r="I121" s="183"/>
      <c r="R121" s="277"/>
      <c r="AY121" s="154"/>
    </row>
    <row r="122" spans="1:51" ht="17.25" x14ac:dyDescent="0.25">
      <c r="B122" s="542"/>
      <c r="C122" s="542"/>
      <c r="I122" s="183"/>
      <c r="R122" s="277"/>
      <c r="AY122" s="154"/>
    </row>
    <row r="123" spans="1:51" x14ac:dyDescent="0.25">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row>
  </sheetData>
  <sheetProtection password="CAE2" sheet="1" objects="1" scenarios="1" selectLockedCells="1"/>
  <mergeCells count="84">
    <mergeCell ref="C90:D90"/>
    <mergeCell ref="C77:D77"/>
    <mergeCell ref="C78:D78"/>
    <mergeCell ref="B83:G83"/>
    <mergeCell ref="C84:D84"/>
    <mergeCell ref="F86:G86"/>
    <mergeCell ref="B86:E86"/>
    <mergeCell ref="C87:D87"/>
    <mergeCell ref="C88:D88"/>
    <mergeCell ref="C89:D89"/>
    <mergeCell ref="B39:F39"/>
    <mergeCell ref="C66:D66"/>
    <mergeCell ref="H45:O45"/>
    <mergeCell ref="H46:O46"/>
    <mergeCell ref="B67:G67"/>
    <mergeCell ref="B65:G65"/>
    <mergeCell ref="B61:D61"/>
    <mergeCell ref="B64:C64"/>
    <mergeCell ref="B5:F5"/>
    <mergeCell ref="D20:F20"/>
    <mergeCell ref="H20:J20"/>
    <mergeCell ref="G20:G21"/>
    <mergeCell ref="K31:M31"/>
    <mergeCell ref="D6:F6"/>
    <mergeCell ref="L8:N8"/>
    <mergeCell ref="AM31:AO31"/>
    <mergeCell ref="AQ31:AV31"/>
    <mergeCell ref="B20:C20"/>
    <mergeCell ref="X22:Y24"/>
    <mergeCell ref="X25:Y27"/>
    <mergeCell ref="X28:Y30"/>
    <mergeCell ref="AK21:AL21"/>
    <mergeCell ref="Z31:AB31"/>
    <mergeCell ref="AD31:AI31"/>
    <mergeCell ref="O31:T31"/>
    <mergeCell ref="K20:W20"/>
    <mergeCell ref="X21:Y21"/>
    <mergeCell ref="AK20:AW20"/>
    <mergeCell ref="X20:AJ20"/>
    <mergeCell ref="AK22:AL24"/>
    <mergeCell ref="AK25:AL27"/>
    <mergeCell ref="F93:G93"/>
    <mergeCell ref="F94:G94"/>
    <mergeCell ref="B101:C101"/>
    <mergeCell ref="C93:D93"/>
    <mergeCell ref="C94:D94"/>
    <mergeCell ref="C95:D95"/>
    <mergeCell ref="AK28:AL30"/>
    <mergeCell ref="H35:K35"/>
    <mergeCell ref="F75:G75"/>
    <mergeCell ref="F76:G76"/>
    <mergeCell ref="C75:D75"/>
    <mergeCell ref="C76:D76"/>
    <mergeCell ref="C69:D69"/>
    <mergeCell ref="C70:D70"/>
    <mergeCell ref="C71:D71"/>
    <mergeCell ref="E45:F45"/>
    <mergeCell ref="E46:F46"/>
    <mergeCell ref="F68:G68"/>
    <mergeCell ref="B68:E68"/>
    <mergeCell ref="C72:D72"/>
    <mergeCell ref="C73:D73"/>
    <mergeCell ref="C74:D74"/>
    <mergeCell ref="B121:C121"/>
    <mergeCell ref="C96:D96"/>
    <mergeCell ref="B104:D104"/>
    <mergeCell ref="C91:D91"/>
    <mergeCell ref="C92:D92"/>
    <mergeCell ref="B2:H3"/>
    <mergeCell ref="E48:F48"/>
    <mergeCell ref="E49:F49"/>
    <mergeCell ref="H47:O52"/>
    <mergeCell ref="B85:G85"/>
    <mergeCell ref="B34:F34"/>
    <mergeCell ref="B44:C44"/>
    <mergeCell ref="H39:O43"/>
    <mergeCell ref="B40:C40"/>
    <mergeCell ref="B6:C6"/>
    <mergeCell ref="B7:C7"/>
    <mergeCell ref="B8:C8"/>
    <mergeCell ref="B9:C9"/>
    <mergeCell ref="B10:C10"/>
    <mergeCell ref="B19:J19"/>
    <mergeCell ref="B15:J15"/>
  </mergeCells>
  <conditionalFormatting sqref="X19:AJ31 B81:G97">
    <cfRule type="expression" dxfId="11" priority="10" stopIfTrue="1">
      <formula>OR(Aux_Comp_Y_N&lt;1,Aux_Comp_Y_N="Other")</formula>
    </cfRule>
  </conditionalFormatting>
  <conditionalFormatting sqref="AK19:AW31">
    <cfRule type="expression" dxfId="10" priority="9" stopIfTrue="1">
      <formula>AND(Aux_Comp_Y_N&lt;&gt;2)</formula>
    </cfRule>
  </conditionalFormatting>
  <conditionalFormatting sqref="B63:G79">
    <cfRule type="expression" dxfId="9" priority="7" stopIfTrue="1">
      <formula>OR(Aux_Comp_Y_N=1,Aux_Comp_Y_N=2)</formula>
    </cfRule>
  </conditionalFormatting>
  <conditionalFormatting sqref="B99:G101">
    <cfRule type="expression" dxfId="8" priority="6" stopIfTrue="1">
      <formula>AND(VASH="Yes")</formula>
    </cfRule>
  </conditionalFormatting>
  <conditionalFormatting sqref="B103:D121">
    <cfRule type="expression" dxfId="7" priority="5" stopIfTrue="1">
      <formula>AND(VASH&lt;&gt;"Yes")</formula>
    </cfRule>
  </conditionalFormatting>
  <dataValidations count="5">
    <dataValidation type="list" showInputMessage="1" showErrorMessage="1" sqref="D100">
      <formula1>E_Cycle_OFF</formula1>
    </dataValidation>
    <dataValidation type="list" showInputMessage="1" showErrorMessage="1" sqref="E94 E76">
      <formula1>FRZ_Comp_Temp</formula1>
    </dataValidation>
    <dataValidation type="list" showInputMessage="1" showErrorMessage="1" sqref="E93 E75">
      <formula1>FF_Comp_Temp</formula1>
    </dataValidation>
    <dataValidation type="list" showInputMessage="1" showErrorMessage="1" sqref="D82">
      <formula1>"Warm only, Mid and Warm, Mid and Cold"</formula1>
    </dataValidation>
    <dataValidation type="list" showInputMessage="1" showErrorMessage="1" sqref="D64">
      <formula1>Temp_Set</formula1>
    </dataValidation>
  </dataValidations>
  <hyperlinks>
    <hyperlink ref="H7" location="Instructions!C33" display="Back to Instructions tab"/>
  </hyperlinks>
  <printOptions horizontalCentered="1"/>
  <pageMargins left="0.25" right="0.25" top="0.75" bottom="0.25" header="0.3" footer="0.3"/>
  <pageSetup scale="60" orientation="landscape" r:id="rId1"/>
  <headerFooter>
    <oddHeader>&amp;F</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1:BD103"/>
  <sheetViews>
    <sheetView showGridLines="0" zoomScale="80" zoomScaleNormal="80" zoomScaleSheetLayoutView="100" workbookViewId="0">
      <pane ySplit="3" topLeftCell="A4" activePane="bottomLeft" state="frozen"/>
      <selection pane="bottomLeft" activeCell="D22" sqref="D22"/>
    </sheetView>
  </sheetViews>
  <sheetFormatPr defaultRowHeight="16.5" x14ac:dyDescent="0.25"/>
  <cols>
    <col min="1" max="1" width="3.28515625" style="35" customWidth="1"/>
    <col min="2" max="2" width="17.28515625" style="35" customWidth="1"/>
    <col min="3" max="3" width="38.85546875" style="35" customWidth="1"/>
    <col min="4" max="4" width="16.28515625" style="35" customWidth="1"/>
    <col min="5" max="5" width="13.140625" style="35" customWidth="1"/>
    <col min="6" max="6" width="15.28515625" style="35" customWidth="1"/>
    <col min="7" max="7" width="13.42578125" style="35" customWidth="1"/>
    <col min="8" max="8" width="12.85546875" style="35" customWidth="1"/>
    <col min="9" max="9" width="15.28515625" style="35" customWidth="1"/>
    <col min="10" max="10" width="15" style="35" customWidth="1"/>
    <col min="11" max="49" width="11.5703125" style="35" customWidth="1"/>
    <col min="50" max="55" width="9.140625" style="35"/>
    <col min="56" max="56" width="3.140625" style="35" customWidth="1"/>
    <col min="57" max="16384" width="9.140625" style="35"/>
  </cols>
  <sheetData>
    <row r="1" spans="2:51" ht="17.25" thickBot="1" x14ac:dyDescent="0.3"/>
    <row r="2" spans="2:51" ht="16.5" customHeight="1" x14ac:dyDescent="0.25">
      <c r="B2" s="616" t="s">
        <v>465</v>
      </c>
      <c r="C2" s="632"/>
      <c r="D2" s="632"/>
      <c r="E2" s="632"/>
      <c r="F2" s="632"/>
      <c r="G2" s="632"/>
      <c r="H2" s="617"/>
    </row>
    <row r="3" spans="2:51" ht="17.25" customHeight="1" thickBot="1" x14ac:dyDescent="0.3">
      <c r="B3" s="618"/>
      <c r="C3" s="633"/>
      <c r="D3" s="633"/>
      <c r="E3" s="633"/>
      <c r="F3" s="633"/>
      <c r="G3" s="633"/>
      <c r="H3" s="619"/>
    </row>
    <row r="4" spans="2:51" ht="17.25" thickBot="1" x14ac:dyDescent="0.3">
      <c r="AY4" s="154"/>
    </row>
    <row r="5" spans="2:51" ht="18" customHeight="1" thickBot="1" x14ac:dyDescent="0.3">
      <c r="B5" s="655" t="str">
        <f>'Version Control'!$B$2</f>
        <v>Title Block</v>
      </c>
      <c r="C5" s="656"/>
      <c r="D5" s="656"/>
      <c r="E5" s="656"/>
      <c r="F5" s="657"/>
      <c r="K5" s="548"/>
      <c r="L5" s="548"/>
      <c r="M5" s="548"/>
      <c r="N5" s="548"/>
      <c r="O5" s="548"/>
      <c r="AY5" s="154"/>
    </row>
    <row r="6" spans="2:51" ht="33.75" customHeight="1" x14ac:dyDescent="0.25">
      <c r="B6" s="242" t="str">
        <f>'Version Control'!$B$3</f>
        <v>File Name:</v>
      </c>
      <c r="C6" s="543"/>
      <c r="D6" s="848" t="str">
        <f ca="1">'Version Control'!$C$3</f>
        <v>Residential Refrigerator-Freezer - v2.7_Multiple Defrost Waiver.xlsx</v>
      </c>
      <c r="E6" s="849"/>
      <c r="F6" s="850"/>
      <c r="K6" s="548"/>
      <c r="L6" s="548"/>
      <c r="M6" s="548"/>
      <c r="N6" s="548"/>
      <c r="O6" s="548"/>
      <c r="AY6" s="154"/>
    </row>
    <row r="7" spans="2:51" ht="18" customHeight="1" thickBot="1" x14ac:dyDescent="0.3">
      <c r="B7" s="131" t="str">
        <f>'Version Control'!$B$4</f>
        <v>Tab Name:</v>
      </c>
      <c r="C7" s="447"/>
      <c r="D7" s="394" t="str">
        <f ca="1">MID(CELL("filename",B4), FIND("]", CELL("filename", B4))+ 1, 255)</f>
        <v>Energy Calcs (ASH Switch ON)</v>
      </c>
      <c r="E7" s="355"/>
      <c r="F7" s="356"/>
      <c r="H7" s="155" t="s">
        <v>285</v>
      </c>
      <c r="K7" s="548"/>
      <c r="L7" s="548"/>
      <c r="M7" s="548"/>
      <c r="N7" s="548"/>
      <c r="O7" s="548"/>
      <c r="AY7" s="154"/>
    </row>
    <row r="8" spans="2:51" ht="16.5" customHeight="1" thickBot="1" x14ac:dyDescent="0.3">
      <c r="B8" s="133" t="str">
        <f>'Version Control'!$B$5</f>
        <v>Version Number:</v>
      </c>
      <c r="C8" s="447"/>
      <c r="D8" s="246" t="str">
        <f>'Version Control'!$C$5</f>
        <v>2.7_Multiple Defrost Waiver</v>
      </c>
      <c r="E8" s="355"/>
      <c r="F8" s="356"/>
      <c r="K8" s="613"/>
      <c r="L8" s="851" t="s">
        <v>466</v>
      </c>
      <c r="M8" s="851"/>
      <c r="N8" s="852"/>
      <c r="O8" s="548"/>
      <c r="AY8" s="154"/>
    </row>
    <row r="9" spans="2:51" ht="16.5" customHeight="1" x14ac:dyDescent="0.25">
      <c r="B9" s="133" t="str">
        <f>'Version Control'!$B$6</f>
        <v xml:space="preserve">Latest Revision Date: </v>
      </c>
      <c r="C9" s="447"/>
      <c r="D9" s="247">
        <f>'Version Control'!$C$6</f>
        <v>41598</v>
      </c>
      <c r="E9" s="355"/>
      <c r="F9" s="356"/>
      <c r="K9" s="611"/>
      <c r="L9" s="612"/>
      <c r="M9" s="612"/>
      <c r="N9" s="612"/>
      <c r="O9" s="548"/>
      <c r="AY9" s="154"/>
    </row>
    <row r="10" spans="2:51" ht="17.25" customHeight="1" thickBot="1" x14ac:dyDescent="0.3">
      <c r="B10" s="136" t="str">
        <f>'Version Control'!$B$7</f>
        <v xml:space="preserve">Test Completion Date: </v>
      </c>
      <c r="C10" s="249"/>
      <c r="D10" s="248" t="str">
        <f>'Version Control'!$C$7</f>
        <v>[MM/DD/YYYY]</v>
      </c>
      <c r="E10" s="357"/>
      <c r="F10" s="358"/>
      <c r="K10" s="614"/>
      <c r="L10" s="615"/>
      <c r="M10" s="615"/>
      <c r="N10" s="615"/>
      <c r="O10" s="548"/>
      <c r="AY10" s="154"/>
    </row>
    <row r="11" spans="2:51" ht="16.5" customHeight="1" x14ac:dyDescent="0.25">
      <c r="K11" s="548"/>
      <c r="L11" s="548"/>
      <c r="M11" s="548"/>
      <c r="N11" s="548"/>
      <c r="O11" s="548"/>
      <c r="AY11" s="154"/>
    </row>
    <row r="12" spans="2:51" ht="17.25" customHeight="1" thickBot="1" x14ac:dyDescent="0.3">
      <c r="K12" s="548"/>
      <c r="L12" s="548"/>
      <c r="M12" s="548"/>
      <c r="N12" s="548"/>
      <c r="O12" s="548"/>
      <c r="AY12" s="154"/>
    </row>
    <row r="13" spans="2:51" ht="18" thickBot="1" x14ac:dyDescent="0.3">
      <c r="B13" s="78" t="s">
        <v>160</v>
      </c>
      <c r="C13" s="79"/>
      <c r="D13" s="79"/>
      <c r="E13" s="79"/>
      <c r="F13" s="79"/>
      <c r="G13" s="79"/>
      <c r="H13" s="79"/>
      <c r="I13" s="79"/>
      <c r="J13" s="80"/>
      <c r="K13" s="95"/>
      <c r="L13" s="95"/>
      <c r="M13" s="95"/>
      <c r="N13" s="95"/>
      <c r="O13" s="95"/>
      <c r="P13" s="95"/>
      <c r="Q13" s="360"/>
      <c r="R13" s="277"/>
      <c r="S13" s="277"/>
      <c r="AY13" s="154"/>
    </row>
    <row r="14" spans="2:51" x14ac:dyDescent="0.25">
      <c r="B14" s="544" t="s">
        <v>269</v>
      </c>
      <c r="C14" s="543"/>
      <c r="D14" s="543"/>
      <c r="E14" s="543"/>
      <c r="F14" s="543"/>
      <c r="G14" s="543"/>
      <c r="H14" s="543"/>
      <c r="I14" s="543"/>
      <c r="J14" s="545"/>
      <c r="K14" s="183"/>
      <c r="L14" s="183"/>
      <c r="M14" s="183"/>
      <c r="N14" s="183"/>
      <c r="O14" s="183"/>
      <c r="P14" s="183"/>
      <c r="AY14" s="154"/>
    </row>
    <row r="15" spans="2:51" ht="37.5" customHeight="1" x14ac:dyDescent="0.25">
      <c r="B15" s="877" t="s">
        <v>338</v>
      </c>
      <c r="C15" s="878"/>
      <c r="D15" s="878"/>
      <c r="E15" s="878"/>
      <c r="F15" s="878"/>
      <c r="G15" s="878"/>
      <c r="H15" s="878"/>
      <c r="I15" s="878"/>
      <c r="J15" s="879"/>
      <c r="K15" s="183"/>
      <c r="L15" s="183"/>
      <c r="M15" s="359"/>
      <c r="N15" s="359"/>
      <c r="O15" s="183"/>
      <c r="P15" s="183"/>
      <c r="AY15" s="154"/>
    </row>
    <row r="16" spans="2:51" ht="17.25" x14ac:dyDescent="0.25">
      <c r="B16" s="546" t="s">
        <v>289</v>
      </c>
      <c r="C16" s="447"/>
      <c r="D16" s="447"/>
      <c r="E16" s="447"/>
      <c r="F16" s="447"/>
      <c r="G16" s="447"/>
      <c r="H16" s="447"/>
      <c r="I16" s="447"/>
      <c r="J16" s="245"/>
      <c r="K16" s="183"/>
      <c r="L16" s="183"/>
      <c r="M16" s="359"/>
      <c r="N16" s="359"/>
      <c r="O16" s="183"/>
      <c r="P16" s="183"/>
      <c r="AY16" s="154"/>
    </row>
    <row r="17" spans="2:51" ht="17.25" thickBot="1" x14ac:dyDescent="0.3">
      <c r="B17" s="547" t="s">
        <v>268</v>
      </c>
      <c r="C17" s="249"/>
      <c r="D17" s="249"/>
      <c r="E17" s="249"/>
      <c r="F17" s="249"/>
      <c r="G17" s="249"/>
      <c r="H17" s="249"/>
      <c r="I17" s="249"/>
      <c r="J17" s="250"/>
      <c r="K17" s="183"/>
      <c r="L17" s="183"/>
      <c r="M17" s="359"/>
      <c r="N17" s="359"/>
      <c r="O17" s="183"/>
      <c r="P17" s="183"/>
      <c r="AY17" s="154"/>
    </row>
    <row r="18" spans="2:51" ht="17.25" thickBot="1" x14ac:dyDescent="0.3">
      <c r="C18" s="277"/>
      <c r="D18" s="277"/>
      <c r="E18" s="277"/>
      <c r="F18" s="277"/>
      <c r="G18" s="277"/>
      <c r="H18" s="277"/>
      <c r="I18" s="277"/>
      <c r="J18" s="277"/>
      <c r="K18" s="277"/>
      <c r="L18" s="277"/>
      <c r="M18" s="360"/>
      <c r="N18" s="360"/>
      <c r="O18" s="277"/>
      <c r="AY18" s="154"/>
    </row>
    <row r="19" spans="2:51" ht="18" thickBot="1" x14ac:dyDescent="0.3">
      <c r="B19" s="655" t="s">
        <v>244</v>
      </c>
      <c r="C19" s="656"/>
      <c r="D19" s="656"/>
      <c r="E19" s="656"/>
      <c r="F19" s="656"/>
      <c r="G19" s="656"/>
      <c r="H19" s="656"/>
      <c r="I19" s="656"/>
      <c r="J19" s="657"/>
      <c r="K19" s="78" t="s">
        <v>300</v>
      </c>
      <c r="L19" s="79"/>
      <c r="M19" s="79"/>
      <c r="N19" s="79"/>
      <c r="O19" s="79"/>
      <c r="P19" s="79"/>
      <c r="Q19" s="79"/>
      <c r="R19" s="79"/>
      <c r="S19" s="79"/>
      <c r="T19" s="79"/>
      <c r="U19" s="79"/>
      <c r="V19" s="79"/>
      <c r="W19" s="80"/>
      <c r="X19" s="78" t="s">
        <v>318</v>
      </c>
      <c r="Y19" s="79"/>
      <c r="Z19" s="79"/>
      <c r="AA19" s="79"/>
      <c r="AB19" s="79"/>
      <c r="AC19" s="79"/>
      <c r="AD19" s="79"/>
      <c r="AE19" s="79"/>
      <c r="AF19" s="79"/>
      <c r="AG19" s="79"/>
      <c r="AH19" s="79"/>
      <c r="AI19" s="79"/>
      <c r="AJ19" s="80"/>
      <c r="AK19" s="78" t="s">
        <v>319</v>
      </c>
      <c r="AL19" s="79"/>
      <c r="AM19" s="79"/>
      <c r="AN19" s="79"/>
      <c r="AO19" s="79"/>
      <c r="AP19" s="79"/>
      <c r="AQ19" s="79"/>
      <c r="AR19" s="79"/>
      <c r="AS19" s="79"/>
      <c r="AT19" s="79"/>
      <c r="AU19" s="79"/>
      <c r="AV19" s="79"/>
      <c r="AW19" s="80"/>
      <c r="AY19" s="154"/>
    </row>
    <row r="20" spans="2:51" ht="15" customHeight="1" x14ac:dyDescent="0.25">
      <c r="B20" s="836"/>
      <c r="C20" s="707"/>
      <c r="D20" s="843" t="s">
        <v>199</v>
      </c>
      <c r="E20" s="844"/>
      <c r="F20" s="845"/>
      <c r="G20" s="846" t="s">
        <v>31</v>
      </c>
      <c r="H20" s="843" t="s">
        <v>406</v>
      </c>
      <c r="I20" s="844"/>
      <c r="J20" s="845"/>
      <c r="K20" s="839" t="s">
        <v>260</v>
      </c>
      <c r="L20" s="707"/>
      <c r="M20" s="707"/>
      <c r="N20" s="707"/>
      <c r="O20" s="707"/>
      <c r="P20" s="707"/>
      <c r="Q20" s="707"/>
      <c r="R20" s="707"/>
      <c r="S20" s="707"/>
      <c r="T20" s="707"/>
      <c r="U20" s="707"/>
      <c r="V20" s="707"/>
      <c r="W20" s="708"/>
      <c r="X20" s="839" t="s">
        <v>260</v>
      </c>
      <c r="Y20" s="707"/>
      <c r="Z20" s="707"/>
      <c r="AA20" s="707"/>
      <c r="AB20" s="707"/>
      <c r="AC20" s="707"/>
      <c r="AD20" s="707"/>
      <c r="AE20" s="707"/>
      <c r="AF20" s="707"/>
      <c r="AG20" s="707"/>
      <c r="AH20" s="707"/>
      <c r="AI20" s="707"/>
      <c r="AJ20" s="708"/>
      <c r="AK20" s="839" t="s">
        <v>260</v>
      </c>
      <c r="AL20" s="707"/>
      <c r="AM20" s="707"/>
      <c r="AN20" s="707"/>
      <c r="AO20" s="707"/>
      <c r="AP20" s="707"/>
      <c r="AQ20" s="707"/>
      <c r="AR20" s="707"/>
      <c r="AS20" s="707"/>
      <c r="AT20" s="707"/>
      <c r="AU20" s="707"/>
      <c r="AV20" s="707"/>
      <c r="AW20" s="708"/>
      <c r="AY20" s="154"/>
    </row>
    <row r="21" spans="2:51" s="185" customFormat="1" ht="34.5" x14ac:dyDescent="0.25">
      <c r="B21" s="570" t="s">
        <v>52</v>
      </c>
      <c r="C21" s="567" t="s">
        <v>29</v>
      </c>
      <c r="D21" s="400" t="s">
        <v>197</v>
      </c>
      <c r="E21" s="361" t="s">
        <v>198</v>
      </c>
      <c r="F21" s="391" t="s">
        <v>185</v>
      </c>
      <c r="G21" s="847"/>
      <c r="H21" s="400" t="s">
        <v>186</v>
      </c>
      <c r="I21" s="361" t="s">
        <v>187</v>
      </c>
      <c r="J21" s="391" t="s">
        <v>185</v>
      </c>
      <c r="K21" s="267" t="s">
        <v>21</v>
      </c>
      <c r="L21" s="267" t="s">
        <v>22</v>
      </c>
      <c r="M21" s="267" t="s">
        <v>23</v>
      </c>
      <c r="N21" s="267" t="s">
        <v>339</v>
      </c>
      <c r="O21" s="267" t="s">
        <v>24</v>
      </c>
      <c r="P21" s="267" t="s">
        <v>25</v>
      </c>
      <c r="Q21" s="267" t="s">
        <v>26</v>
      </c>
      <c r="R21" s="267" t="s">
        <v>64</v>
      </c>
      <c r="S21" s="267" t="s">
        <v>87</v>
      </c>
      <c r="T21" s="267" t="s">
        <v>159</v>
      </c>
      <c r="U21" s="267" t="s">
        <v>340</v>
      </c>
      <c r="V21" s="267" t="s">
        <v>27</v>
      </c>
      <c r="W21" s="268" t="s">
        <v>28</v>
      </c>
      <c r="X21" s="736" t="s">
        <v>295</v>
      </c>
      <c r="Y21" s="737"/>
      <c r="Z21" s="267" t="s">
        <v>21</v>
      </c>
      <c r="AA21" s="267" t="s">
        <v>22</v>
      </c>
      <c r="AB21" s="267" t="s">
        <v>23</v>
      </c>
      <c r="AC21" s="267" t="s">
        <v>339</v>
      </c>
      <c r="AD21" s="267" t="s">
        <v>24</v>
      </c>
      <c r="AE21" s="267" t="s">
        <v>25</v>
      </c>
      <c r="AF21" s="267" t="s">
        <v>26</v>
      </c>
      <c r="AG21" s="267" t="s">
        <v>64</v>
      </c>
      <c r="AH21" s="267" t="s">
        <v>87</v>
      </c>
      <c r="AI21" s="267" t="s">
        <v>159</v>
      </c>
      <c r="AJ21" s="568" t="s">
        <v>340</v>
      </c>
      <c r="AK21" s="736" t="s">
        <v>295</v>
      </c>
      <c r="AL21" s="737"/>
      <c r="AM21" s="267" t="s">
        <v>21</v>
      </c>
      <c r="AN21" s="267" t="s">
        <v>22</v>
      </c>
      <c r="AO21" s="267" t="s">
        <v>23</v>
      </c>
      <c r="AP21" s="267" t="s">
        <v>339</v>
      </c>
      <c r="AQ21" s="267" t="s">
        <v>24</v>
      </c>
      <c r="AR21" s="267" t="s">
        <v>25</v>
      </c>
      <c r="AS21" s="267" t="s">
        <v>26</v>
      </c>
      <c r="AT21" s="267" t="s">
        <v>64</v>
      </c>
      <c r="AU21" s="267" t="s">
        <v>87</v>
      </c>
      <c r="AV21" s="267" t="s">
        <v>159</v>
      </c>
      <c r="AW21" s="268" t="s">
        <v>340</v>
      </c>
      <c r="AY21" s="286"/>
    </row>
    <row r="22" spans="2:51" x14ac:dyDescent="0.25">
      <c r="B22" s="582" t="s">
        <v>32</v>
      </c>
      <c r="C22" s="399" t="s">
        <v>142</v>
      </c>
      <c r="D22" s="401"/>
      <c r="E22" s="362"/>
      <c r="F22" s="392">
        <f>E22-D22</f>
        <v>0</v>
      </c>
      <c r="G22" s="436"/>
      <c r="H22" s="401"/>
      <c r="I22" s="362"/>
      <c r="J22" s="392">
        <f>I22-H22</f>
        <v>0</v>
      </c>
      <c r="K22" s="364"/>
      <c r="L22" s="364"/>
      <c r="M22" s="364"/>
      <c r="N22" s="365" t="e">
        <f>AVERAGE(K22:M22)</f>
        <v>#DIV/0!</v>
      </c>
      <c r="O22" s="364"/>
      <c r="P22" s="364"/>
      <c r="Q22" s="364"/>
      <c r="R22" s="364"/>
      <c r="S22" s="364"/>
      <c r="T22" s="364"/>
      <c r="U22" s="365" t="e">
        <f>AVERAGE(O22:T22)</f>
        <v>#DIV/0!</v>
      </c>
      <c r="V22" s="364"/>
      <c r="W22" s="366"/>
      <c r="X22" s="817">
        <f>Volume!C26</f>
        <v>0</v>
      </c>
      <c r="Y22" s="818"/>
      <c r="Z22" s="364"/>
      <c r="AA22" s="364"/>
      <c r="AB22" s="364"/>
      <c r="AC22" s="365" t="e">
        <f>AVERAGE(Z22:AB22)</f>
        <v>#DIV/0!</v>
      </c>
      <c r="AD22" s="364"/>
      <c r="AE22" s="364"/>
      <c r="AF22" s="364"/>
      <c r="AG22" s="364"/>
      <c r="AH22" s="364"/>
      <c r="AI22" s="367"/>
      <c r="AJ22" s="368" t="e">
        <f>AVERAGE(AD22:AI22)</f>
        <v>#DIV/0!</v>
      </c>
      <c r="AK22" s="817">
        <f>Volume!C27</f>
        <v>0</v>
      </c>
      <c r="AL22" s="818"/>
      <c r="AM22" s="364"/>
      <c r="AN22" s="364"/>
      <c r="AO22" s="364"/>
      <c r="AP22" s="365" t="e">
        <f>AVERAGE(AM22:AO22)</f>
        <v>#DIV/0!</v>
      </c>
      <c r="AQ22" s="364"/>
      <c r="AR22" s="364"/>
      <c r="AS22" s="364"/>
      <c r="AT22" s="364"/>
      <c r="AU22" s="364"/>
      <c r="AV22" s="366"/>
      <c r="AW22" s="368" t="e">
        <f>AVERAGE(AQ22:AV22)</f>
        <v>#DIV/0!</v>
      </c>
      <c r="AY22" s="154"/>
    </row>
    <row r="23" spans="2:51" x14ac:dyDescent="0.25">
      <c r="B23" s="580"/>
      <c r="C23" s="574" t="s">
        <v>420</v>
      </c>
      <c r="D23" s="401"/>
      <c r="E23" s="362"/>
      <c r="F23" s="392">
        <f>E23-D23</f>
        <v>0</v>
      </c>
      <c r="G23" s="436"/>
      <c r="H23" s="401"/>
      <c r="I23" s="362"/>
      <c r="J23" s="392">
        <f>I23-H23</f>
        <v>0</v>
      </c>
      <c r="K23" s="364"/>
      <c r="L23" s="364"/>
      <c r="M23" s="364"/>
      <c r="N23" s="365" t="e">
        <f>AVERAGE(K23:M23)</f>
        <v>#DIV/0!</v>
      </c>
      <c r="O23" s="364"/>
      <c r="P23" s="364"/>
      <c r="Q23" s="364"/>
      <c r="R23" s="364"/>
      <c r="S23" s="364"/>
      <c r="T23" s="364"/>
      <c r="U23" s="365" t="e">
        <f>AVERAGE(O23:T23)</f>
        <v>#DIV/0!</v>
      </c>
      <c r="V23" s="364"/>
      <c r="W23" s="366"/>
      <c r="X23" s="817"/>
      <c r="Y23" s="818"/>
      <c r="Z23" s="364"/>
      <c r="AA23" s="364"/>
      <c r="AB23" s="364"/>
      <c r="AC23" s="365" t="e">
        <f>AVERAGE(Z23:AB23)</f>
        <v>#DIV/0!</v>
      </c>
      <c r="AD23" s="364"/>
      <c r="AE23" s="364"/>
      <c r="AF23" s="364"/>
      <c r="AG23" s="364"/>
      <c r="AH23" s="364"/>
      <c r="AI23" s="367"/>
      <c r="AJ23" s="368" t="e">
        <f>AVERAGE(AD23:AI23)</f>
        <v>#DIV/0!</v>
      </c>
      <c r="AK23" s="817"/>
      <c r="AL23" s="818"/>
      <c r="AM23" s="364"/>
      <c r="AN23" s="364"/>
      <c r="AO23" s="364"/>
      <c r="AP23" s="365" t="e">
        <f>AVERAGE(AM23:AO23)</f>
        <v>#DIV/0!</v>
      </c>
      <c r="AQ23" s="364"/>
      <c r="AR23" s="364"/>
      <c r="AS23" s="364"/>
      <c r="AT23" s="364"/>
      <c r="AU23" s="364"/>
      <c r="AV23" s="366"/>
      <c r="AW23" s="368" t="e">
        <f>AVERAGE(AQ23:AV23)</f>
        <v>#DIV/0!</v>
      </c>
      <c r="AY23" s="154"/>
    </row>
    <row r="24" spans="2:51" x14ac:dyDescent="0.25">
      <c r="B24" s="580"/>
      <c r="C24" s="575" t="s">
        <v>421</v>
      </c>
      <c r="D24" s="401"/>
      <c r="E24" s="362"/>
      <c r="F24" s="392">
        <f t="shared" ref="F24:F30" si="0">E24-D24</f>
        <v>0</v>
      </c>
      <c r="G24" s="436"/>
      <c r="H24" s="401"/>
      <c r="I24" s="362"/>
      <c r="J24" s="392">
        <f t="shared" ref="J24:J30" si="1">I24-H24</f>
        <v>0</v>
      </c>
      <c r="K24" s="364"/>
      <c r="L24" s="364"/>
      <c r="M24" s="364"/>
      <c r="N24" s="365" t="e">
        <f t="shared" ref="N24:N30" si="2">AVERAGE(K24:M24)</f>
        <v>#DIV/0!</v>
      </c>
      <c r="O24" s="364"/>
      <c r="P24" s="364"/>
      <c r="Q24" s="364"/>
      <c r="R24" s="364"/>
      <c r="S24" s="364"/>
      <c r="T24" s="364"/>
      <c r="U24" s="365" t="e">
        <f t="shared" ref="U24:U30" si="3">AVERAGE(O24:T24)</f>
        <v>#DIV/0!</v>
      </c>
      <c r="V24" s="364"/>
      <c r="W24" s="366"/>
      <c r="X24" s="817"/>
      <c r="Y24" s="818"/>
      <c r="Z24" s="364"/>
      <c r="AA24" s="364"/>
      <c r="AB24" s="364"/>
      <c r="AC24" s="365" t="e">
        <f t="shared" ref="AC24:AC30" si="4">AVERAGE(Z24:AB24)</f>
        <v>#DIV/0!</v>
      </c>
      <c r="AD24" s="364"/>
      <c r="AE24" s="364"/>
      <c r="AF24" s="364"/>
      <c r="AG24" s="364"/>
      <c r="AH24" s="364"/>
      <c r="AI24" s="367"/>
      <c r="AJ24" s="368" t="e">
        <f t="shared" ref="AJ24:AJ30" si="5">AVERAGE(AD24:AI24)</f>
        <v>#DIV/0!</v>
      </c>
      <c r="AK24" s="817"/>
      <c r="AL24" s="818"/>
      <c r="AM24" s="364"/>
      <c r="AN24" s="364"/>
      <c r="AO24" s="364"/>
      <c r="AP24" s="365" t="e">
        <f t="shared" ref="AP24:AP30" si="6">AVERAGE(AM24:AO24)</f>
        <v>#DIV/0!</v>
      </c>
      <c r="AQ24" s="364"/>
      <c r="AR24" s="364"/>
      <c r="AS24" s="364"/>
      <c r="AT24" s="364"/>
      <c r="AU24" s="364"/>
      <c r="AV24" s="366"/>
      <c r="AW24" s="368" t="e">
        <f t="shared" ref="AW24:AW30" si="7">AVERAGE(AQ24:AV24)</f>
        <v>#DIV/0!</v>
      </c>
      <c r="AY24" s="154"/>
    </row>
    <row r="25" spans="2:51" x14ac:dyDescent="0.25">
      <c r="B25" s="582" t="s">
        <v>33</v>
      </c>
      <c r="C25" s="399" t="s">
        <v>142</v>
      </c>
      <c r="D25" s="401"/>
      <c r="E25" s="362"/>
      <c r="F25" s="392">
        <f t="shared" si="0"/>
        <v>0</v>
      </c>
      <c r="G25" s="436"/>
      <c r="H25" s="401"/>
      <c r="I25" s="362"/>
      <c r="J25" s="392">
        <f t="shared" si="1"/>
        <v>0</v>
      </c>
      <c r="K25" s="364"/>
      <c r="L25" s="364"/>
      <c r="M25" s="364"/>
      <c r="N25" s="365" t="e">
        <f t="shared" si="2"/>
        <v>#DIV/0!</v>
      </c>
      <c r="O25" s="364"/>
      <c r="P25" s="364"/>
      <c r="Q25" s="364"/>
      <c r="R25" s="364"/>
      <c r="S25" s="364"/>
      <c r="T25" s="364"/>
      <c r="U25" s="365" t="e">
        <f t="shared" si="3"/>
        <v>#DIV/0!</v>
      </c>
      <c r="V25" s="364"/>
      <c r="W25" s="366"/>
      <c r="X25" s="837" t="s">
        <v>129</v>
      </c>
      <c r="Y25" s="838"/>
      <c r="Z25" s="369"/>
      <c r="AA25" s="364"/>
      <c r="AB25" s="364"/>
      <c r="AC25" s="365" t="e">
        <f t="shared" si="4"/>
        <v>#DIV/0!</v>
      </c>
      <c r="AD25" s="364"/>
      <c r="AE25" s="364"/>
      <c r="AF25" s="364"/>
      <c r="AG25" s="364"/>
      <c r="AH25" s="364"/>
      <c r="AI25" s="367"/>
      <c r="AJ25" s="368" t="e">
        <f t="shared" si="5"/>
        <v>#DIV/0!</v>
      </c>
      <c r="AK25" s="837" t="s">
        <v>129</v>
      </c>
      <c r="AL25" s="838"/>
      <c r="AM25" s="364"/>
      <c r="AN25" s="364"/>
      <c r="AO25" s="364"/>
      <c r="AP25" s="365" t="e">
        <f t="shared" si="6"/>
        <v>#DIV/0!</v>
      </c>
      <c r="AQ25" s="364"/>
      <c r="AR25" s="364"/>
      <c r="AS25" s="364"/>
      <c r="AT25" s="364"/>
      <c r="AU25" s="364"/>
      <c r="AV25" s="366"/>
      <c r="AW25" s="368" t="e">
        <f t="shared" si="7"/>
        <v>#DIV/0!</v>
      </c>
      <c r="AY25" s="154"/>
    </row>
    <row r="26" spans="2:51" x14ac:dyDescent="0.25">
      <c r="B26" s="580"/>
      <c r="C26" s="574" t="s">
        <v>420</v>
      </c>
      <c r="D26" s="401"/>
      <c r="E26" s="362"/>
      <c r="F26" s="392">
        <f t="shared" si="0"/>
        <v>0</v>
      </c>
      <c r="G26" s="436"/>
      <c r="H26" s="401"/>
      <c r="I26" s="362"/>
      <c r="J26" s="392">
        <f t="shared" si="1"/>
        <v>0</v>
      </c>
      <c r="K26" s="364"/>
      <c r="L26" s="364"/>
      <c r="M26" s="364"/>
      <c r="N26" s="365" t="e">
        <f t="shared" si="2"/>
        <v>#DIV/0!</v>
      </c>
      <c r="O26" s="364"/>
      <c r="P26" s="364"/>
      <c r="Q26" s="364"/>
      <c r="R26" s="364"/>
      <c r="S26" s="364"/>
      <c r="T26" s="364"/>
      <c r="U26" s="365" t="e">
        <f t="shared" si="3"/>
        <v>#DIV/0!</v>
      </c>
      <c r="V26" s="364"/>
      <c r="W26" s="366"/>
      <c r="X26" s="837"/>
      <c r="Y26" s="838"/>
      <c r="Z26" s="369"/>
      <c r="AA26" s="364"/>
      <c r="AB26" s="364"/>
      <c r="AC26" s="365" t="e">
        <f t="shared" si="4"/>
        <v>#DIV/0!</v>
      </c>
      <c r="AD26" s="364"/>
      <c r="AE26" s="364"/>
      <c r="AF26" s="364"/>
      <c r="AG26" s="364"/>
      <c r="AH26" s="364"/>
      <c r="AI26" s="367"/>
      <c r="AJ26" s="368" t="e">
        <f t="shared" si="5"/>
        <v>#DIV/0!</v>
      </c>
      <c r="AK26" s="837"/>
      <c r="AL26" s="838"/>
      <c r="AM26" s="364"/>
      <c r="AN26" s="364"/>
      <c r="AO26" s="364"/>
      <c r="AP26" s="365" t="e">
        <f t="shared" si="6"/>
        <v>#DIV/0!</v>
      </c>
      <c r="AQ26" s="364"/>
      <c r="AR26" s="364"/>
      <c r="AS26" s="364"/>
      <c r="AT26" s="364"/>
      <c r="AU26" s="364"/>
      <c r="AV26" s="366"/>
      <c r="AW26" s="368" t="e">
        <f t="shared" si="7"/>
        <v>#DIV/0!</v>
      </c>
      <c r="AY26" s="154"/>
    </row>
    <row r="27" spans="2:51" x14ac:dyDescent="0.25">
      <c r="B27" s="581"/>
      <c r="C27" s="575" t="s">
        <v>421</v>
      </c>
      <c r="D27" s="401"/>
      <c r="E27" s="362"/>
      <c r="F27" s="392">
        <f t="shared" si="0"/>
        <v>0</v>
      </c>
      <c r="G27" s="436"/>
      <c r="H27" s="401"/>
      <c r="I27" s="362"/>
      <c r="J27" s="392">
        <f t="shared" si="1"/>
        <v>0</v>
      </c>
      <c r="K27" s="364"/>
      <c r="L27" s="364"/>
      <c r="M27" s="364"/>
      <c r="N27" s="365" t="e">
        <f t="shared" si="2"/>
        <v>#DIV/0!</v>
      </c>
      <c r="O27" s="364"/>
      <c r="P27" s="364"/>
      <c r="Q27" s="364"/>
      <c r="R27" s="364"/>
      <c r="S27" s="364"/>
      <c r="T27" s="364"/>
      <c r="U27" s="365" t="e">
        <f t="shared" si="3"/>
        <v>#DIV/0!</v>
      </c>
      <c r="V27" s="364"/>
      <c r="W27" s="366"/>
      <c r="X27" s="837"/>
      <c r="Y27" s="838"/>
      <c r="Z27" s="369"/>
      <c r="AA27" s="364"/>
      <c r="AB27" s="364"/>
      <c r="AC27" s="365" t="e">
        <f t="shared" si="4"/>
        <v>#DIV/0!</v>
      </c>
      <c r="AD27" s="364"/>
      <c r="AE27" s="364"/>
      <c r="AF27" s="364"/>
      <c r="AG27" s="364"/>
      <c r="AH27" s="364"/>
      <c r="AI27" s="367"/>
      <c r="AJ27" s="368" t="e">
        <f t="shared" si="5"/>
        <v>#DIV/0!</v>
      </c>
      <c r="AK27" s="837"/>
      <c r="AL27" s="838"/>
      <c r="AM27" s="364"/>
      <c r="AN27" s="364"/>
      <c r="AO27" s="364"/>
      <c r="AP27" s="365" t="e">
        <f t="shared" si="6"/>
        <v>#DIV/0!</v>
      </c>
      <c r="AQ27" s="364"/>
      <c r="AR27" s="364"/>
      <c r="AS27" s="364"/>
      <c r="AT27" s="364"/>
      <c r="AU27" s="364"/>
      <c r="AV27" s="366"/>
      <c r="AW27" s="368" t="e">
        <f t="shared" si="7"/>
        <v>#DIV/0!</v>
      </c>
      <c r="AY27" s="154"/>
    </row>
    <row r="28" spans="2:51" x14ac:dyDescent="0.25">
      <c r="B28" s="580" t="s">
        <v>34</v>
      </c>
      <c r="C28" s="399" t="s">
        <v>142</v>
      </c>
      <c r="D28" s="401"/>
      <c r="E28" s="362"/>
      <c r="F28" s="392">
        <f t="shared" si="0"/>
        <v>0</v>
      </c>
      <c r="G28" s="436"/>
      <c r="H28" s="401"/>
      <c r="I28" s="362"/>
      <c r="J28" s="392">
        <f t="shared" si="1"/>
        <v>0</v>
      </c>
      <c r="K28" s="364"/>
      <c r="L28" s="364"/>
      <c r="M28" s="364"/>
      <c r="N28" s="365" t="e">
        <f t="shared" si="2"/>
        <v>#DIV/0!</v>
      </c>
      <c r="O28" s="364"/>
      <c r="P28" s="364"/>
      <c r="Q28" s="364"/>
      <c r="R28" s="364"/>
      <c r="S28" s="364"/>
      <c r="T28" s="364"/>
      <c r="U28" s="365" t="e">
        <f t="shared" si="3"/>
        <v>#DIV/0!</v>
      </c>
      <c r="V28" s="364"/>
      <c r="W28" s="366"/>
      <c r="X28" s="817">
        <f>Volume!D26</f>
        <v>0</v>
      </c>
      <c r="Y28" s="818"/>
      <c r="Z28" s="364"/>
      <c r="AA28" s="364"/>
      <c r="AB28" s="364"/>
      <c r="AC28" s="365" t="e">
        <f>AVERAGE(Z28:AB28)</f>
        <v>#DIV/0!</v>
      </c>
      <c r="AD28" s="364"/>
      <c r="AE28" s="364"/>
      <c r="AF28" s="364"/>
      <c r="AG28" s="364"/>
      <c r="AH28" s="364"/>
      <c r="AI28" s="367"/>
      <c r="AJ28" s="368" t="e">
        <f t="shared" si="5"/>
        <v>#DIV/0!</v>
      </c>
      <c r="AK28" s="817">
        <f>Volume!D27</f>
        <v>0</v>
      </c>
      <c r="AL28" s="818"/>
      <c r="AM28" s="364"/>
      <c r="AN28" s="364"/>
      <c r="AO28" s="364"/>
      <c r="AP28" s="365" t="e">
        <f t="shared" si="6"/>
        <v>#DIV/0!</v>
      </c>
      <c r="AQ28" s="364"/>
      <c r="AR28" s="364"/>
      <c r="AS28" s="364"/>
      <c r="AT28" s="364"/>
      <c r="AU28" s="364"/>
      <c r="AV28" s="366"/>
      <c r="AW28" s="368" t="e">
        <f t="shared" si="7"/>
        <v>#DIV/0!</v>
      </c>
      <c r="AY28" s="154"/>
    </row>
    <row r="29" spans="2:51" x14ac:dyDescent="0.25">
      <c r="B29" s="580"/>
      <c r="C29" s="574" t="s">
        <v>420</v>
      </c>
      <c r="D29" s="571"/>
      <c r="E29" s="572"/>
      <c r="F29" s="392">
        <f t="shared" si="0"/>
        <v>0</v>
      </c>
      <c r="G29" s="573"/>
      <c r="H29" s="571"/>
      <c r="I29" s="572"/>
      <c r="J29" s="392">
        <f t="shared" si="1"/>
        <v>0</v>
      </c>
      <c r="K29" s="370"/>
      <c r="L29" s="370"/>
      <c r="M29" s="370"/>
      <c r="N29" s="365" t="e">
        <f t="shared" si="2"/>
        <v>#DIV/0!</v>
      </c>
      <c r="O29" s="370"/>
      <c r="P29" s="370"/>
      <c r="Q29" s="370"/>
      <c r="R29" s="370"/>
      <c r="S29" s="370"/>
      <c r="T29" s="370"/>
      <c r="U29" s="365" t="e">
        <f t="shared" si="3"/>
        <v>#DIV/0!</v>
      </c>
      <c r="V29" s="364"/>
      <c r="W29" s="366"/>
      <c r="X29" s="817"/>
      <c r="Y29" s="818"/>
      <c r="Z29" s="370"/>
      <c r="AA29" s="370"/>
      <c r="AB29" s="370"/>
      <c r="AC29" s="365" t="e">
        <f>AVERAGE(Z29:AB29)</f>
        <v>#DIV/0!</v>
      </c>
      <c r="AD29" s="370"/>
      <c r="AE29" s="370"/>
      <c r="AF29" s="370"/>
      <c r="AG29" s="370"/>
      <c r="AH29" s="370"/>
      <c r="AI29" s="372"/>
      <c r="AJ29" s="368" t="e">
        <f t="shared" si="5"/>
        <v>#DIV/0!</v>
      </c>
      <c r="AK29" s="817"/>
      <c r="AL29" s="818"/>
      <c r="AM29" s="370"/>
      <c r="AN29" s="370"/>
      <c r="AO29" s="370"/>
      <c r="AP29" s="365" t="e">
        <f t="shared" si="6"/>
        <v>#DIV/0!</v>
      </c>
      <c r="AQ29" s="370"/>
      <c r="AR29" s="370"/>
      <c r="AS29" s="370"/>
      <c r="AT29" s="370"/>
      <c r="AU29" s="370"/>
      <c r="AV29" s="373"/>
      <c r="AW29" s="368" t="e">
        <f t="shared" si="7"/>
        <v>#DIV/0!</v>
      </c>
      <c r="AY29" s="154"/>
    </row>
    <row r="30" spans="2:51" ht="17.25" thickBot="1" x14ac:dyDescent="0.3">
      <c r="B30" s="581"/>
      <c r="C30" s="575" t="s">
        <v>421</v>
      </c>
      <c r="D30" s="402"/>
      <c r="E30" s="403"/>
      <c r="F30" s="404">
        <f t="shared" si="0"/>
        <v>0</v>
      </c>
      <c r="G30" s="437"/>
      <c r="H30" s="402"/>
      <c r="I30" s="403"/>
      <c r="J30" s="404">
        <f t="shared" si="1"/>
        <v>0</v>
      </c>
      <c r="K30" s="370"/>
      <c r="L30" s="370"/>
      <c r="M30" s="370"/>
      <c r="N30" s="371" t="e">
        <f t="shared" si="2"/>
        <v>#DIV/0!</v>
      </c>
      <c r="O30" s="370"/>
      <c r="P30" s="370"/>
      <c r="Q30" s="370"/>
      <c r="R30" s="370"/>
      <c r="S30" s="370"/>
      <c r="T30" s="370"/>
      <c r="U30" s="371" t="e">
        <f t="shared" si="3"/>
        <v>#DIV/0!</v>
      </c>
      <c r="V30" s="364"/>
      <c r="W30" s="366"/>
      <c r="X30" s="817"/>
      <c r="Y30" s="818"/>
      <c r="Z30" s="370"/>
      <c r="AA30" s="370"/>
      <c r="AB30" s="370"/>
      <c r="AC30" s="371" t="e">
        <f t="shared" si="4"/>
        <v>#DIV/0!</v>
      </c>
      <c r="AD30" s="370"/>
      <c r="AE30" s="370"/>
      <c r="AF30" s="370"/>
      <c r="AG30" s="370"/>
      <c r="AH30" s="370"/>
      <c r="AI30" s="372"/>
      <c r="AJ30" s="397" t="e">
        <f t="shared" si="5"/>
        <v>#DIV/0!</v>
      </c>
      <c r="AK30" s="817"/>
      <c r="AL30" s="818"/>
      <c r="AM30" s="370"/>
      <c r="AN30" s="370"/>
      <c r="AO30" s="370"/>
      <c r="AP30" s="371" t="e">
        <f t="shared" si="6"/>
        <v>#DIV/0!</v>
      </c>
      <c r="AQ30" s="370"/>
      <c r="AR30" s="370"/>
      <c r="AS30" s="370"/>
      <c r="AT30" s="370"/>
      <c r="AU30" s="370"/>
      <c r="AV30" s="373"/>
      <c r="AW30" s="368" t="e">
        <f t="shared" si="7"/>
        <v>#DIV/0!</v>
      </c>
      <c r="AY30" s="154"/>
    </row>
    <row r="31" spans="2:51" ht="17.25" thickBot="1" x14ac:dyDescent="0.3">
      <c r="B31" s="214"/>
      <c r="C31" s="395"/>
      <c r="D31" s="329"/>
      <c r="E31" s="329"/>
      <c r="F31" s="329"/>
      <c r="G31" s="329"/>
      <c r="H31" s="329"/>
      <c r="I31" s="329"/>
      <c r="J31" s="393"/>
      <c r="K31" s="833" t="s">
        <v>384</v>
      </c>
      <c r="L31" s="833"/>
      <c r="M31" s="834"/>
      <c r="N31" s="374">
        <f>Volume!C19</f>
        <v>0</v>
      </c>
      <c r="O31" s="835" t="s">
        <v>385</v>
      </c>
      <c r="P31" s="833"/>
      <c r="Q31" s="833"/>
      <c r="R31" s="833"/>
      <c r="S31" s="833"/>
      <c r="T31" s="834"/>
      <c r="U31" s="374">
        <f>Volume!C20</f>
        <v>0</v>
      </c>
      <c r="V31" s="329"/>
      <c r="W31" s="375"/>
      <c r="X31" s="329"/>
      <c r="Y31" s="329"/>
      <c r="Z31" s="833" t="s">
        <v>384</v>
      </c>
      <c r="AA31" s="833"/>
      <c r="AB31" s="834"/>
      <c r="AC31" s="376">
        <f>IF(X22="Fresh Food",X28,0)</f>
        <v>0</v>
      </c>
      <c r="AD31" s="835" t="s">
        <v>385</v>
      </c>
      <c r="AE31" s="833"/>
      <c r="AF31" s="833"/>
      <c r="AG31" s="833"/>
      <c r="AH31" s="833"/>
      <c r="AI31" s="834"/>
      <c r="AJ31" s="376">
        <f>IF(X22="Freezer",X28,0)</f>
        <v>0</v>
      </c>
      <c r="AK31" s="329"/>
      <c r="AL31" s="329"/>
      <c r="AM31" s="833" t="s">
        <v>384</v>
      </c>
      <c r="AN31" s="833"/>
      <c r="AO31" s="834"/>
      <c r="AP31" s="376">
        <f>IF(AK22="Fresh Food",AK28,0)</f>
        <v>0</v>
      </c>
      <c r="AQ31" s="835" t="s">
        <v>385</v>
      </c>
      <c r="AR31" s="833"/>
      <c r="AS31" s="833"/>
      <c r="AT31" s="833"/>
      <c r="AU31" s="833"/>
      <c r="AV31" s="834"/>
      <c r="AW31" s="377">
        <f>IF(AK22="Freezer",AK28,0)</f>
        <v>0</v>
      </c>
      <c r="AY31" s="154"/>
    </row>
    <row r="32" spans="2:51" ht="17.25" thickBot="1" x14ac:dyDescent="0.3">
      <c r="B32" s="164"/>
      <c r="C32" s="37"/>
      <c r="D32" s="290"/>
      <c r="E32" s="290"/>
      <c r="F32" s="290"/>
      <c r="G32" s="290"/>
      <c r="H32" s="290"/>
      <c r="I32" s="290"/>
      <c r="J32" s="290"/>
      <c r="K32" s="389"/>
      <c r="L32" s="389"/>
      <c r="M32" s="389"/>
      <c r="N32" s="389"/>
      <c r="O32" s="389"/>
      <c r="P32" s="389"/>
      <c r="Q32" s="389"/>
      <c r="R32" s="277"/>
      <c r="AY32" s="154"/>
    </row>
    <row r="33" spans="2:51" ht="18" x14ac:dyDescent="0.25">
      <c r="B33" s="417" t="s">
        <v>182</v>
      </c>
      <c r="C33" s="82"/>
      <c r="D33" s="82"/>
      <c r="E33" s="82"/>
      <c r="F33" s="83"/>
      <c r="G33" s="95"/>
      <c r="H33" s="95"/>
      <c r="AY33" s="154"/>
    </row>
    <row r="34" spans="2:51" ht="18.75" thickBot="1" x14ac:dyDescent="0.3">
      <c r="B34" s="792" t="s">
        <v>181</v>
      </c>
      <c r="C34" s="793"/>
      <c r="D34" s="793"/>
      <c r="E34" s="793"/>
      <c r="F34" s="794"/>
      <c r="G34" s="521"/>
      <c r="H34" s="183"/>
      <c r="AY34" s="154"/>
    </row>
    <row r="35" spans="2:51" ht="18.75" thickTop="1" thickBot="1" x14ac:dyDescent="0.3">
      <c r="B35" s="195"/>
      <c r="C35" s="164"/>
      <c r="D35" s="565" t="s">
        <v>32</v>
      </c>
      <c r="E35" s="565" t="s">
        <v>33</v>
      </c>
      <c r="F35" s="566" t="s">
        <v>34</v>
      </c>
      <c r="G35" s="183"/>
      <c r="H35" s="819" t="s">
        <v>183</v>
      </c>
      <c r="I35" s="820"/>
      <c r="J35" s="820"/>
      <c r="K35" s="820"/>
      <c r="L35" s="420"/>
      <c r="AY35" s="154"/>
    </row>
    <row r="36" spans="2:51" ht="17.25" thickBot="1" x14ac:dyDescent="0.3">
      <c r="B36" s="412" t="s">
        <v>15</v>
      </c>
      <c r="C36" s="413" t="s">
        <v>37</v>
      </c>
      <c r="D36" s="569">
        <f>(E22-D22)</f>
        <v>0</v>
      </c>
      <c r="E36" s="365">
        <f>(E25-D25)</f>
        <v>0</v>
      </c>
      <c r="F36" s="368">
        <f>(E28-D28)</f>
        <v>0</v>
      </c>
      <c r="G36" s="183"/>
      <c r="H36" s="183"/>
      <c r="AY36" s="154"/>
    </row>
    <row r="37" spans="2:51" ht="18" thickBot="1" x14ac:dyDescent="0.3">
      <c r="B37" s="412" t="s">
        <v>13</v>
      </c>
      <c r="C37" s="413" t="s">
        <v>31</v>
      </c>
      <c r="D37" s="411">
        <f>G22</f>
        <v>0</v>
      </c>
      <c r="E37" s="363">
        <f>G25</f>
        <v>0</v>
      </c>
      <c r="F37" s="392">
        <f>G28</f>
        <v>0</v>
      </c>
      <c r="G37" s="183"/>
      <c r="H37" s="78" t="s">
        <v>138</v>
      </c>
      <c r="I37" s="79"/>
      <c r="J37" s="79"/>
      <c r="K37" s="79"/>
      <c r="L37" s="79"/>
      <c r="M37" s="79"/>
      <c r="N37" s="79"/>
      <c r="O37" s="80"/>
      <c r="AY37" s="154"/>
    </row>
    <row r="38" spans="2:51" ht="18" thickBot="1" x14ac:dyDescent="0.3">
      <c r="B38" s="460" t="s">
        <v>17</v>
      </c>
      <c r="C38" s="429" t="s">
        <v>409</v>
      </c>
      <c r="D38" s="431" t="e">
        <f>D37/(D36/60/24)</f>
        <v>#DIV/0!</v>
      </c>
      <c r="E38" s="430" t="e">
        <f>E37/(E36/60/24)</f>
        <v>#DIV/0!</v>
      </c>
      <c r="F38" s="523" t="e">
        <f>F37/(F36/60/24)</f>
        <v>#DIV/0!</v>
      </c>
      <c r="G38" s="183"/>
      <c r="H38" s="408" t="s">
        <v>386</v>
      </c>
      <c r="I38" s="309"/>
      <c r="J38" s="309"/>
      <c r="K38" s="309"/>
      <c r="L38" s="309"/>
      <c r="M38" s="309"/>
      <c r="N38" s="309"/>
      <c r="O38" s="310"/>
      <c r="AY38" s="154"/>
    </row>
    <row r="39" spans="2:51" ht="18.75" thickBot="1" x14ac:dyDescent="0.3">
      <c r="B39" s="792" t="s">
        <v>180</v>
      </c>
      <c r="C39" s="793"/>
      <c r="D39" s="793"/>
      <c r="E39" s="793"/>
      <c r="F39" s="794"/>
      <c r="G39" s="521"/>
      <c r="H39" s="673"/>
      <c r="I39" s="674"/>
      <c r="J39" s="674"/>
      <c r="K39" s="674"/>
      <c r="L39" s="674"/>
      <c r="M39" s="674"/>
      <c r="N39" s="674"/>
      <c r="O39" s="675"/>
      <c r="AY39" s="154"/>
    </row>
    <row r="40" spans="2:51" ht="18" thickTop="1" x14ac:dyDescent="0.25">
      <c r="B40" s="797" t="s">
        <v>7</v>
      </c>
      <c r="C40" s="798"/>
      <c r="D40" s="565" t="s">
        <v>32</v>
      </c>
      <c r="E40" s="565" t="s">
        <v>33</v>
      </c>
      <c r="F40" s="524" t="s">
        <v>34</v>
      </c>
      <c r="G40" s="183"/>
      <c r="H40" s="673"/>
      <c r="I40" s="674"/>
      <c r="J40" s="674"/>
      <c r="K40" s="674"/>
      <c r="L40" s="674"/>
      <c r="M40" s="674"/>
      <c r="N40" s="674"/>
      <c r="O40" s="675"/>
      <c r="AY40" s="154"/>
    </row>
    <row r="41" spans="2:51" x14ac:dyDescent="0.25">
      <c r="B41" s="421" t="s">
        <v>74</v>
      </c>
      <c r="C41" s="422" t="s">
        <v>37</v>
      </c>
      <c r="D41" s="569">
        <f>(E22-D22)</f>
        <v>0</v>
      </c>
      <c r="E41" s="365">
        <f>(E25-D25)</f>
        <v>0</v>
      </c>
      <c r="F41" s="368">
        <f>(E28-D28)</f>
        <v>0</v>
      </c>
      <c r="G41" s="183"/>
      <c r="H41" s="673"/>
      <c r="I41" s="674"/>
      <c r="J41" s="674"/>
      <c r="K41" s="674"/>
      <c r="L41" s="674"/>
      <c r="M41" s="674"/>
      <c r="N41" s="674"/>
      <c r="O41" s="675"/>
      <c r="AY41" s="154"/>
    </row>
    <row r="42" spans="2:51" ht="15" customHeight="1" x14ac:dyDescent="0.25">
      <c r="B42" s="421" t="s">
        <v>75</v>
      </c>
      <c r="C42" s="422" t="s">
        <v>31</v>
      </c>
      <c r="D42" s="411">
        <f>G22</f>
        <v>0</v>
      </c>
      <c r="E42" s="363">
        <f>G25</f>
        <v>0</v>
      </c>
      <c r="F42" s="392">
        <f>G28</f>
        <v>0</v>
      </c>
      <c r="G42" s="183"/>
      <c r="H42" s="673"/>
      <c r="I42" s="674"/>
      <c r="J42" s="674"/>
      <c r="K42" s="674"/>
      <c r="L42" s="674"/>
      <c r="M42" s="674"/>
      <c r="N42" s="674"/>
      <c r="O42" s="675"/>
      <c r="AY42" s="154"/>
    </row>
    <row r="43" spans="2:51" ht="15" customHeight="1" thickBot="1" x14ac:dyDescent="0.3">
      <c r="B43" s="421"/>
      <c r="C43" s="422" t="s">
        <v>77</v>
      </c>
      <c r="D43" s="411" t="e">
        <f>D42/(D41/60/24)</f>
        <v>#DIV/0!</v>
      </c>
      <c r="E43" s="363" t="e">
        <f>E42/(E41/60/24)</f>
        <v>#DIV/0!</v>
      </c>
      <c r="F43" s="392" t="e">
        <f>F42/(F41/60/24)</f>
        <v>#DIV/0!</v>
      </c>
      <c r="G43" s="183"/>
      <c r="H43" s="676"/>
      <c r="I43" s="677"/>
      <c r="J43" s="677"/>
      <c r="K43" s="677"/>
      <c r="L43" s="677"/>
      <c r="M43" s="677"/>
      <c r="N43" s="677"/>
      <c r="O43" s="678"/>
      <c r="AY43" s="154"/>
    </row>
    <row r="44" spans="2:51" ht="21" customHeight="1" thickBot="1" x14ac:dyDescent="0.3">
      <c r="B44" s="795" t="s">
        <v>73</v>
      </c>
      <c r="C44" s="796"/>
      <c r="D44" s="164"/>
      <c r="E44" s="164"/>
      <c r="F44" s="148"/>
      <c r="G44" s="183"/>
      <c r="H44" s="183"/>
      <c r="AY44" s="154"/>
    </row>
    <row r="45" spans="2:51" ht="36" customHeight="1" thickBot="1" x14ac:dyDescent="0.3">
      <c r="B45" s="576" t="s">
        <v>422</v>
      </c>
      <c r="C45" s="577" t="s">
        <v>410</v>
      </c>
      <c r="D45" s="409"/>
      <c r="E45" s="778" t="s">
        <v>154</v>
      </c>
      <c r="F45" s="779"/>
      <c r="G45" s="381"/>
      <c r="H45" s="855" t="s">
        <v>169</v>
      </c>
      <c r="I45" s="856"/>
      <c r="J45" s="856"/>
      <c r="K45" s="856"/>
      <c r="L45" s="856"/>
      <c r="M45" s="856"/>
      <c r="N45" s="856"/>
      <c r="O45" s="857"/>
      <c r="AY45" s="154"/>
    </row>
    <row r="46" spans="2:51" ht="39" customHeight="1" thickBot="1" x14ac:dyDescent="0.3">
      <c r="B46" s="576" t="s">
        <v>423</v>
      </c>
      <c r="C46" s="577" t="s">
        <v>411</v>
      </c>
      <c r="D46" s="409"/>
      <c r="E46" s="778" t="s">
        <v>154</v>
      </c>
      <c r="F46" s="779"/>
      <c r="G46" s="381"/>
      <c r="H46" s="858" t="s">
        <v>261</v>
      </c>
      <c r="I46" s="859"/>
      <c r="J46" s="859"/>
      <c r="K46" s="859"/>
      <c r="L46" s="859"/>
      <c r="M46" s="859"/>
      <c r="N46" s="859"/>
      <c r="O46" s="860"/>
      <c r="AY46" s="154"/>
    </row>
    <row r="47" spans="2:51" ht="35.25" customHeight="1" x14ac:dyDescent="0.25">
      <c r="B47" s="576" t="s">
        <v>424</v>
      </c>
      <c r="C47" s="577" t="s">
        <v>412</v>
      </c>
      <c r="D47" s="409"/>
      <c r="E47" s="418"/>
      <c r="F47" s="525"/>
      <c r="G47" s="183"/>
      <c r="H47" s="780"/>
      <c r="I47" s="781"/>
      <c r="J47" s="781"/>
      <c r="K47" s="781"/>
      <c r="L47" s="781"/>
      <c r="M47" s="781"/>
      <c r="N47" s="781"/>
      <c r="O47" s="782"/>
      <c r="AY47" s="154"/>
    </row>
    <row r="48" spans="2:51" ht="35.25" customHeight="1" x14ac:dyDescent="0.25">
      <c r="B48" s="576" t="s">
        <v>425</v>
      </c>
      <c r="C48" s="577" t="s">
        <v>413</v>
      </c>
      <c r="D48" s="409"/>
      <c r="E48" s="778" t="s">
        <v>154</v>
      </c>
      <c r="F48" s="779"/>
      <c r="G48" s="183"/>
      <c r="H48" s="783"/>
      <c r="I48" s="784"/>
      <c r="J48" s="784"/>
      <c r="K48" s="784"/>
      <c r="L48" s="784"/>
      <c r="M48" s="784"/>
      <c r="N48" s="784"/>
      <c r="O48" s="785"/>
      <c r="AY48" s="154"/>
    </row>
    <row r="49" spans="2:51" ht="35.25" customHeight="1" x14ac:dyDescent="0.25">
      <c r="B49" s="576" t="s">
        <v>426</v>
      </c>
      <c r="C49" s="577" t="s">
        <v>414</v>
      </c>
      <c r="D49" s="409"/>
      <c r="E49" s="778" t="s">
        <v>154</v>
      </c>
      <c r="F49" s="779"/>
      <c r="G49" s="183"/>
      <c r="H49" s="783"/>
      <c r="I49" s="784"/>
      <c r="J49" s="784"/>
      <c r="K49" s="784"/>
      <c r="L49" s="784"/>
      <c r="M49" s="784"/>
      <c r="N49" s="784"/>
      <c r="O49" s="785"/>
      <c r="AY49" s="154"/>
    </row>
    <row r="50" spans="2:51" ht="35.25" customHeight="1" x14ac:dyDescent="0.25">
      <c r="B50" s="576" t="s">
        <v>427</v>
      </c>
      <c r="C50" s="577" t="s">
        <v>415</v>
      </c>
      <c r="D50" s="409"/>
      <c r="E50" s="418"/>
      <c r="F50" s="525"/>
      <c r="G50" s="183"/>
      <c r="H50" s="783"/>
      <c r="I50" s="784"/>
      <c r="J50" s="784"/>
      <c r="K50" s="784"/>
      <c r="L50" s="784"/>
      <c r="M50" s="784"/>
      <c r="N50" s="784"/>
      <c r="O50" s="785"/>
      <c r="AY50" s="154"/>
    </row>
    <row r="51" spans="2:51" ht="36" customHeight="1" x14ac:dyDescent="0.25">
      <c r="B51" s="170"/>
      <c r="C51" s="183"/>
      <c r="D51" s="415" t="s">
        <v>184</v>
      </c>
      <c r="E51" s="416" t="s">
        <v>33</v>
      </c>
      <c r="F51" s="526" t="s">
        <v>34</v>
      </c>
      <c r="G51" s="183"/>
      <c r="H51" s="783"/>
      <c r="I51" s="784"/>
      <c r="J51" s="784"/>
      <c r="K51" s="784"/>
      <c r="L51" s="784"/>
      <c r="M51" s="784"/>
      <c r="N51" s="784"/>
      <c r="O51" s="785"/>
      <c r="AY51" s="154"/>
    </row>
    <row r="52" spans="2:51" ht="17.25" thickBot="1" x14ac:dyDescent="0.3">
      <c r="B52" s="576" t="s">
        <v>417</v>
      </c>
      <c r="C52" s="579" t="s">
        <v>37</v>
      </c>
      <c r="D52" s="363">
        <f>E23-D23</f>
        <v>0</v>
      </c>
      <c r="E52" s="363">
        <f>E26-D26</f>
        <v>0</v>
      </c>
      <c r="F52" s="392">
        <f>E29-D29</f>
        <v>0</v>
      </c>
      <c r="G52" s="183"/>
      <c r="H52" s="786"/>
      <c r="I52" s="787"/>
      <c r="J52" s="787"/>
      <c r="K52" s="787"/>
      <c r="L52" s="787"/>
      <c r="M52" s="787"/>
      <c r="N52" s="787"/>
      <c r="O52" s="788"/>
      <c r="AY52" s="154"/>
    </row>
    <row r="53" spans="2:51" x14ac:dyDescent="0.25">
      <c r="B53" s="576" t="s">
        <v>416</v>
      </c>
      <c r="C53" s="578" t="s">
        <v>31</v>
      </c>
      <c r="D53" s="363">
        <f>G23</f>
        <v>0</v>
      </c>
      <c r="E53" s="363">
        <f>G26</f>
        <v>0</v>
      </c>
      <c r="F53" s="392">
        <f>G29</f>
        <v>0</v>
      </c>
      <c r="G53" s="183"/>
      <c r="AY53" s="154"/>
    </row>
    <row r="54" spans="2:51" x14ac:dyDescent="0.25">
      <c r="B54" s="576"/>
      <c r="C54" s="578" t="s">
        <v>77</v>
      </c>
      <c r="D54" s="363" t="e">
        <f>(D53-(D42*D52/D41))*12/$D$47</f>
        <v>#DIV/0!</v>
      </c>
      <c r="E54" s="363" t="e">
        <f>(E53-(E42*E52/E41))*12/$D$47</f>
        <v>#DIV/0!</v>
      </c>
      <c r="F54" s="363" t="e">
        <f>(F53-(F42*F52/F41))*12/$D$47</f>
        <v>#DIV/0!</v>
      </c>
      <c r="G54" s="183"/>
      <c r="I54" s="164"/>
      <c r="J54" s="164"/>
      <c r="K54" s="164"/>
      <c r="L54" s="164"/>
      <c r="M54" s="164"/>
      <c r="N54" s="164"/>
      <c r="O54" s="164"/>
      <c r="AY54" s="154"/>
    </row>
    <row r="55" spans="2:51" ht="17.25" x14ac:dyDescent="0.25">
      <c r="B55" s="406"/>
      <c r="C55" s="342"/>
      <c r="D55" s="415" t="s">
        <v>184</v>
      </c>
      <c r="E55" s="416" t="s">
        <v>33</v>
      </c>
      <c r="F55" s="526" t="s">
        <v>34</v>
      </c>
      <c r="G55" s="522"/>
      <c r="H55" s="164"/>
      <c r="I55" s="405"/>
      <c r="J55" s="549"/>
      <c r="K55" s="549"/>
      <c r="L55" s="549"/>
      <c r="M55" s="549"/>
      <c r="N55" s="549"/>
      <c r="O55" s="549"/>
      <c r="AY55" s="154"/>
    </row>
    <row r="56" spans="2:51" x14ac:dyDescent="0.25">
      <c r="B56" s="576" t="s">
        <v>418</v>
      </c>
      <c r="C56" s="579" t="s">
        <v>37</v>
      </c>
      <c r="D56" s="278">
        <f>(E24-D24)</f>
        <v>0</v>
      </c>
      <c r="E56" s="278">
        <f>(E27-D27)</f>
        <v>0</v>
      </c>
      <c r="F56" s="322">
        <f>(E30-D30)</f>
        <v>0</v>
      </c>
      <c r="G56" s="522"/>
      <c r="H56" s="164"/>
      <c r="I56" s="405"/>
      <c r="J56" s="549"/>
      <c r="K56" s="549"/>
      <c r="L56" s="549"/>
      <c r="M56" s="549"/>
      <c r="N56" s="549"/>
      <c r="O56" s="549"/>
      <c r="AY56" s="154"/>
    </row>
    <row r="57" spans="2:51" x14ac:dyDescent="0.25">
      <c r="B57" s="576" t="s">
        <v>419</v>
      </c>
      <c r="C57" s="578" t="s">
        <v>31</v>
      </c>
      <c r="D57" s="363">
        <f>G24</f>
        <v>0</v>
      </c>
      <c r="E57" s="363">
        <f>G27</f>
        <v>0</v>
      </c>
      <c r="F57" s="392">
        <f>G30</f>
        <v>0</v>
      </c>
      <c r="G57" s="522"/>
      <c r="H57" s="164"/>
      <c r="I57" s="405"/>
      <c r="J57" s="549"/>
      <c r="K57" s="549"/>
      <c r="L57" s="549"/>
      <c r="M57" s="549"/>
      <c r="N57" s="549"/>
      <c r="O57" s="549"/>
      <c r="AY57" s="154"/>
    </row>
    <row r="58" spans="2:51" x14ac:dyDescent="0.25">
      <c r="B58" s="576"/>
      <c r="C58" s="578" t="s">
        <v>77</v>
      </c>
      <c r="D58" s="363" t="e">
        <f>(D57-(D42*D56/D41))*12/$D$50</f>
        <v>#DIV/0!</v>
      </c>
      <c r="E58" s="363" t="e">
        <f>(E57-(E42*E56/E41))*12/$D$50</f>
        <v>#DIV/0!</v>
      </c>
      <c r="F58" s="392" t="e">
        <f>(F57-(F42*F56/F41))*12/$D$50</f>
        <v>#DIV/0!</v>
      </c>
      <c r="G58" s="522"/>
      <c r="H58" s="164"/>
      <c r="I58" s="405"/>
      <c r="J58" s="549"/>
      <c r="K58" s="549"/>
      <c r="L58" s="549"/>
      <c r="M58" s="549"/>
      <c r="N58" s="549"/>
      <c r="O58" s="549"/>
      <c r="AY58" s="154"/>
    </row>
    <row r="59" spans="2:51" x14ac:dyDescent="0.25">
      <c r="B59" s="406"/>
      <c r="C59" s="342"/>
      <c r="D59" s="213"/>
      <c r="E59" s="213"/>
      <c r="F59" s="75"/>
      <c r="G59" s="522"/>
      <c r="H59" s="164"/>
      <c r="I59" s="405"/>
      <c r="J59" s="549"/>
      <c r="K59" s="549"/>
      <c r="L59" s="549"/>
      <c r="M59" s="549"/>
      <c r="N59" s="549"/>
      <c r="O59" s="549"/>
      <c r="AY59" s="154"/>
    </row>
    <row r="60" spans="2:51" ht="17.25" x14ac:dyDescent="0.25">
      <c r="B60" s="583" t="s">
        <v>388</v>
      </c>
      <c r="C60" s="584" t="s">
        <v>389</v>
      </c>
      <c r="D60" s="363" t="e">
        <f>SUM(D43,D54,D58)</f>
        <v>#DIV/0!</v>
      </c>
      <c r="E60" s="363" t="e">
        <f>SUM(E43,E54,E58)</f>
        <v>#DIV/0!</v>
      </c>
      <c r="F60" s="363" t="e">
        <f>SUM(F43,F54,F58)</f>
        <v>#DIV/0!</v>
      </c>
      <c r="G60" s="183"/>
      <c r="AY60" s="154"/>
    </row>
    <row r="61" spans="2:51" ht="18" customHeight="1" thickBot="1" x14ac:dyDescent="0.3">
      <c r="B61" s="867"/>
      <c r="C61" s="868"/>
      <c r="D61" s="868"/>
      <c r="E61" s="379"/>
      <c r="F61" s="527"/>
      <c r="G61" s="428"/>
      <c r="I61" s="164"/>
      <c r="J61" s="164"/>
      <c r="K61" s="164"/>
      <c r="L61" s="164"/>
      <c r="M61" s="164"/>
      <c r="N61" s="164"/>
      <c r="O61" s="164"/>
      <c r="P61" s="164"/>
      <c r="AY61" s="154"/>
    </row>
    <row r="62" spans="2:51" ht="17.25" thickBot="1" x14ac:dyDescent="0.3">
      <c r="B62" s="164"/>
      <c r="C62" s="164"/>
      <c r="D62" s="164"/>
      <c r="E62" s="380"/>
      <c r="F62" s="380"/>
      <c r="G62" s="378"/>
      <c r="H62" s="164"/>
      <c r="I62" s="405"/>
      <c r="J62" s="549"/>
      <c r="K62" s="549"/>
      <c r="L62" s="549"/>
      <c r="M62" s="549"/>
      <c r="N62" s="549"/>
      <c r="O62" s="549"/>
      <c r="P62" s="549"/>
      <c r="R62" s="277"/>
      <c r="AY62" s="154"/>
    </row>
    <row r="63" spans="2:51" ht="18" thickBot="1" x14ac:dyDescent="0.3">
      <c r="B63" s="78" t="s">
        <v>324</v>
      </c>
      <c r="C63" s="79"/>
      <c r="D63" s="79"/>
      <c r="E63" s="79"/>
      <c r="F63" s="79"/>
      <c r="G63" s="80"/>
      <c r="H63" s="94"/>
      <c r="I63" s="95"/>
      <c r="R63" s="277"/>
      <c r="AY63" s="154"/>
    </row>
    <row r="64" spans="2:51" ht="16.5" customHeight="1" x14ac:dyDescent="0.25">
      <c r="B64" s="869" t="s">
        <v>275</v>
      </c>
      <c r="C64" s="870"/>
      <c r="D64" s="382"/>
      <c r="F64" s="183"/>
      <c r="G64" s="149"/>
      <c r="H64" s="195"/>
      <c r="I64" s="35" t="s">
        <v>360</v>
      </c>
      <c r="R64" s="277"/>
      <c r="AY64" s="154"/>
    </row>
    <row r="65" spans="2:51" ht="18" thickBot="1" x14ac:dyDescent="0.3">
      <c r="B65" s="864" t="s">
        <v>151</v>
      </c>
      <c r="C65" s="865"/>
      <c r="D65" s="865"/>
      <c r="E65" s="865"/>
      <c r="F65" s="865"/>
      <c r="G65" s="866"/>
      <c r="H65" s="170"/>
      <c r="I65" s="164"/>
      <c r="K65" s="164"/>
      <c r="L65" s="164"/>
      <c r="M65" s="164"/>
      <c r="N65" s="164"/>
      <c r="R65" s="277"/>
      <c r="AY65" s="154"/>
    </row>
    <row r="66" spans="2:51" ht="18" thickTop="1" x14ac:dyDescent="0.25">
      <c r="B66" s="383" t="s">
        <v>19</v>
      </c>
      <c r="C66" s="853" t="s">
        <v>150</v>
      </c>
      <c r="D66" s="854"/>
      <c r="E66" s="444" t="e">
        <f>IF(OR('General Info &amp; Test Results'!C37="Long-time Automatic",'General Info &amp; Test Results'!C37="Variable"),'Energy Calcs (ASH Switch OFF)'!E60,E38)</f>
        <v>#DIV/0!</v>
      </c>
      <c r="F66" s="164"/>
      <c r="G66" s="148"/>
      <c r="H66" s="170"/>
      <c r="I66" s="164"/>
      <c r="K66" s="164"/>
      <c r="L66" s="164"/>
      <c r="M66" s="164"/>
      <c r="N66" s="164"/>
      <c r="R66" s="277"/>
      <c r="AY66" s="154"/>
    </row>
    <row r="67" spans="2:51" ht="18" thickBot="1" x14ac:dyDescent="0.3">
      <c r="B67" s="861" t="s">
        <v>152</v>
      </c>
      <c r="C67" s="862"/>
      <c r="D67" s="862"/>
      <c r="E67" s="862"/>
      <c r="F67" s="862"/>
      <c r="G67" s="863"/>
      <c r="H67" s="170"/>
      <c r="I67" s="164"/>
      <c r="K67" s="164"/>
      <c r="L67" s="164"/>
      <c r="M67" s="164"/>
      <c r="N67" s="164"/>
      <c r="R67" s="277"/>
      <c r="AY67" s="154"/>
    </row>
    <row r="68" spans="2:51" ht="41.25" customHeight="1" thickTop="1" x14ac:dyDescent="0.35">
      <c r="B68" s="827" t="s">
        <v>387</v>
      </c>
      <c r="C68" s="828"/>
      <c r="D68" s="828"/>
      <c r="E68" s="828"/>
      <c r="F68" s="825" t="s">
        <v>395</v>
      </c>
      <c r="G68" s="826"/>
      <c r="H68" s="170"/>
      <c r="I68" s="164"/>
      <c r="R68" s="277"/>
      <c r="AY68" s="154"/>
    </row>
    <row r="69" spans="2:51" x14ac:dyDescent="0.25">
      <c r="B69" s="204" t="s">
        <v>76</v>
      </c>
      <c r="C69" s="823" t="s">
        <v>262</v>
      </c>
      <c r="D69" s="824"/>
      <c r="E69" s="438"/>
      <c r="F69" s="164"/>
      <c r="G69" s="148"/>
      <c r="H69" s="170"/>
      <c r="L69" s="183"/>
      <c r="M69" s="183"/>
      <c r="N69" s="164"/>
      <c r="R69" s="277"/>
      <c r="AY69" s="154"/>
    </row>
    <row r="70" spans="2:51" x14ac:dyDescent="0.25">
      <c r="B70" s="204" t="s">
        <v>78</v>
      </c>
      <c r="C70" s="823" t="s">
        <v>263</v>
      </c>
      <c r="D70" s="824"/>
      <c r="E70" s="438"/>
      <c r="F70" s="164"/>
      <c r="G70" s="148"/>
      <c r="H70" s="170"/>
      <c r="R70" s="277"/>
      <c r="AY70" s="154"/>
    </row>
    <row r="71" spans="2:51" x14ac:dyDescent="0.25">
      <c r="B71" s="204" t="s">
        <v>79</v>
      </c>
      <c r="C71" s="823" t="s">
        <v>200</v>
      </c>
      <c r="D71" s="824"/>
      <c r="E71" s="217" t="b">
        <f>IF(D64="Warm Only",N25,IF(D64="Mid and Warm",N22,IF(D64="Mid and Cold",N22,IF(D64="Warm and Cold",N25))))</f>
        <v>0</v>
      </c>
      <c r="F71" s="164"/>
      <c r="G71" s="148"/>
      <c r="H71" s="170"/>
      <c r="I71" s="183" t="s">
        <v>361</v>
      </c>
      <c r="K71" s="164"/>
      <c r="L71" s="164"/>
      <c r="M71" s="164"/>
      <c r="N71" s="164"/>
      <c r="R71" s="277"/>
      <c r="AY71" s="154"/>
    </row>
    <row r="72" spans="2:51" x14ac:dyDescent="0.25">
      <c r="B72" s="204" t="s">
        <v>80</v>
      </c>
      <c r="C72" s="823" t="s">
        <v>201</v>
      </c>
      <c r="D72" s="824"/>
      <c r="E72" s="217" t="b">
        <f>IF(D64="Warm Only","",IF(D64="Mid and Warm",N25,IF(D64="Mid and Cold",N28,IF(D64="Warm and Cold",N28))))</f>
        <v>0</v>
      </c>
      <c r="F72" s="164"/>
      <c r="G72" s="148"/>
      <c r="H72" s="170"/>
      <c r="I72" s="164"/>
      <c r="K72" s="164"/>
      <c r="L72" s="164"/>
      <c r="M72" s="164"/>
      <c r="N72" s="164"/>
      <c r="R72" s="277"/>
      <c r="AY72" s="154"/>
    </row>
    <row r="73" spans="2:51" x14ac:dyDescent="0.25">
      <c r="B73" s="204" t="s">
        <v>81</v>
      </c>
      <c r="C73" s="823" t="s">
        <v>202</v>
      </c>
      <c r="D73" s="824"/>
      <c r="E73" s="569" t="b">
        <f>IF(D64="Warm Only",U25,IF(D64="Mid and Warm",U22,IF(D64="Mid and Cold",U22,IF(D64="Warm and Cold",U25))))</f>
        <v>0</v>
      </c>
      <c r="F73" s="164"/>
      <c r="G73" s="148"/>
      <c r="H73" s="170"/>
      <c r="I73" s="164"/>
      <c r="R73" s="277"/>
      <c r="AY73" s="154"/>
    </row>
    <row r="74" spans="2:51" x14ac:dyDescent="0.25">
      <c r="B74" s="204" t="s">
        <v>82</v>
      </c>
      <c r="C74" s="829" t="s">
        <v>203</v>
      </c>
      <c r="D74" s="830"/>
      <c r="E74" s="569" t="b">
        <f>IF(D64="Warm Only","",IF(D64="Mid and Warm",U25,IF(D64="Mid and Cold",U28,IF(D64="Warm and Cold",U28))))</f>
        <v>0</v>
      </c>
      <c r="F74" s="164"/>
      <c r="G74" s="148"/>
      <c r="H74" s="170"/>
      <c r="I74" s="164"/>
      <c r="R74" s="277"/>
      <c r="AY74" s="154"/>
    </row>
    <row r="75" spans="2:51" ht="38.25" customHeight="1" x14ac:dyDescent="0.25">
      <c r="B75" s="204"/>
      <c r="C75" s="823" t="s">
        <v>272</v>
      </c>
      <c r="D75" s="824"/>
      <c r="E75" s="440"/>
      <c r="F75" s="778" t="s">
        <v>394</v>
      </c>
      <c r="G75" s="779"/>
      <c r="H75" s="164"/>
      <c r="I75" s="164"/>
      <c r="R75" s="277"/>
      <c r="AY75" s="154"/>
    </row>
    <row r="76" spans="2:51" ht="35.25" customHeight="1" x14ac:dyDescent="0.25">
      <c r="B76" s="204" t="s">
        <v>83</v>
      </c>
      <c r="C76" s="823" t="s">
        <v>173</v>
      </c>
      <c r="D76" s="824"/>
      <c r="E76" s="441"/>
      <c r="F76" s="821" t="s">
        <v>393</v>
      </c>
      <c r="G76" s="822"/>
      <c r="H76" s="164"/>
      <c r="I76" s="164"/>
      <c r="R76" s="277"/>
      <c r="AY76" s="154"/>
    </row>
    <row r="77" spans="2:51" x14ac:dyDescent="0.25">
      <c r="B77" s="204" t="s">
        <v>19</v>
      </c>
      <c r="C77" s="823" t="s">
        <v>36</v>
      </c>
      <c r="D77" s="824"/>
      <c r="E77" s="217" t="e">
        <f>E69+(E70-E69)*(E75-E71)/(E72-E71)</f>
        <v>#DIV/0!</v>
      </c>
      <c r="F77" s="183"/>
      <c r="G77" s="149"/>
      <c r="H77" s="195"/>
      <c r="I77" s="183"/>
      <c r="R77" s="277"/>
      <c r="AY77" s="154"/>
    </row>
    <row r="78" spans="2:51" x14ac:dyDescent="0.25">
      <c r="B78" s="204" t="s">
        <v>19</v>
      </c>
      <c r="C78" s="823" t="s">
        <v>35</v>
      </c>
      <c r="D78" s="824"/>
      <c r="E78" s="217" t="e">
        <f>E69+(E70-E69)*(E76-E73)/(E74-E73)</f>
        <v>#DIV/0!</v>
      </c>
      <c r="F78" s="164"/>
      <c r="G78" s="148"/>
      <c r="H78" s="170"/>
      <c r="I78" s="164"/>
      <c r="R78" s="277"/>
      <c r="AY78" s="154"/>
    </row>
    <row r="79" spans="2:51" ht="35.25" thickBot="1" x14ac:dyDescent="0.3">
      <c r="B79" s="207" t="s">
        <v>19</v>
      </c>
      <c r="C79" s="443" t="s">
        <v>150</v>
      </c>
      <c r="D79" s="442" t="e">
        <f>IF('General Info &amp; Test Results'!C28="All-refrigerator ",'Energy Calcs (ASH Switch OFF)'!E77,LARGE(E77:E78,1))</f>
        <v>#DIV/0!</v>
      </c>
      <c r="E79" s="425" t="e">
        <f>IF('General Info &amp; Test Results'!C28="All-refrigerator ","FF",IF(E77&gt;E78,"FF","FR"))</f>
        <v>#DIV/0!</v>
      </c>
      <c r="F79" s="426" t="s">
        <v>396</v>
      </c>
      <c r="G79" s="427"/>
      <c r="H79" s="183"/>
      <c r="I79" s="164"/>
      <c r="R79" s="277"/>
      <c r="AY79" s="154"/>
    </row>
    <row r="80" spans="2:51" ht="18" thickBot="1" x14ac:dyDescent="0.3">
      <c r="B80" s="164"/>
      <c r="C80" s="279"/>
      <c r="D80" s="419"/>
      <c r="E80" s="164"/>
      <c r="F80" s="164"/>
      <c r="G80" s="164"/>
      <c r="H80" s="164"/>
      <c r="I80" s="164"/>
      <c r="R80" s="277"/>
      <c r="AY80" s="154"/>
    </row>
    <row r="81" spans="2:51" ht="18" thickBot="1" x14ac:dyDescent="0.3">
      <c r="B81" s="78" t="s">
        <v>325</v>
      </c>
      <c r="C81" s="79"/>
      <c r="D81" s="79"/>
      <c r="E81" s="79"/>
      <c r="F81" s="79"/>
      <c r="G81" s="80"/>
      <c r="H81" s="95"/>
      <c r="I81" s="95"/>
      <c r="J81" s="183"/>
      <c r="R81" s="277"/>
      <c r="AY81" s="154"/>
    </row>
    <row r="82" spans="2:51" ht="17.25" x14ac:dyDescent="0.25">
      <c r="B82" s="195" t="s">
        <v>275</v>
      </c>
      <c r="C82" s="95"/>
      <c r="D82" s="445"/>
      <c r="E82" s="95"/>
      <c r="F82" s="95"/>
      <c r="G82" s="96"/>
      <c r="H82" s="95"/>
      <c r="I82" s="95"/>
      <c r="J82" s="183"/>
      <c r="R82" s="277"/>
      <c r="AY82" s="154"/>
    </row>
    <row r="83" spans="2:51" ht="18" thickBot="1" x14ac:dyDescent="0.3">
      <c r="B83" s="871" t="s">
        <v>151</v>
      </c>
      <c r="C83" s="872"/>
      <c r="D83" s="872"/>
      <c r="E83" s="872"/>
      <c r="F83" s="872"/>
      <c r="G83" s="873"/>
      <c r="H83" s="183"/>
      <c r="I83" s="183"/>
      <c r="J83" s="183"/>
      <c r="R83" s="277"/>
      <c r="AY83" s="154"/>
    </row>
    <row r="84" spans="2:51" ht="18" thickTop="1" x14ac:dyDescent="0.25">
      <c r="B84" s="423" t="s">
        <v>19</v>
      </c>
      <c r="C84" s="874" t="s">
        <v>150</v>
      </c>
      <c r="D84" s="875"/>
      <c r="E84" s="446" t="e">
        <f>E66</f>
        <v>#DIV/0!</v>
      </c>
      <c r="F84" s="95"/>
      <c r="G84" s="450"/>
      <c r="H84" s="95"/>
      <c r="I84" s="95"/>
      <c r="J84" s="183"/>
      <c r="R84" s="277"/>
      <c r="AY84" s="154"/>
    </row>
    <row r="85" spans="2:51" ht="18" thickBot="1" x14ac:dyDescent="0.3">
      <c r="B85" s="789" t="s">
        <v>152</v>
      </c>
      <c r="C85" s="790"/>
      <c r="D85" s="790"/>
      <c r="E85" s="790"/>
      <c r="F85" s="790"/>
      <c r="G85" s="791"/>
      <c r="H85" s="183"/>
      <c r="R85" s="277"/>
      <c r="AY85" s="154"/>
    </row>
    <row r="86" spans="2:51" ht="42.75" customHeight="1" thickTop="1" x14ac:dyDescent="0.35">
      <c r="B86" s="827" t="s">
        <v>387</v>
      </c>
      <c r="C86" s="828"/>
      <c r="D86" s="828"/>
      <c r="E86" s="876"/>
      <c r="F86" s="825" t="s">
        <v>395</v>
      </c>
      <c r="G86" s="826"/>
      <c r="H86" s="183"/>
      <c r="R86" s="277"/>
      <c r="AY86" s="154"/>
    </row>
    <row r="87" spans="2:51" x14ac:dyDescent="0.25">
      <c r="B87" s="204" t="s">
        <v>76</v>
      </c>
      <c r="C87" s="812" t="s">
        <v>262</v>
      </c>
      <c r="D87" s="813"/>
      <c r="E87" s="384"/>
      <c r="F87" s="183"/>
      <c r="G87" s="149"/>
      <c r="H87" s="183"/>
      <c r="R87" s="277"/>
      <c r="AY87" s="154"/>
    </row>
    <row r="88" spans="2:51" x14ac:dyDescent="0.25">
      <c r="B88" s="204" t="s">
        <v>78</v>
      </c>
      <c r="C88" s="812" t="s">
        <v>263</v>
      </c>
      <c r="D88" s="813"/>
      <c r="E88" s="384"/>
      <c r="F88" s="183"/>
      <c r="G88" s="149"/>
      <c r="H88" s="183"/>
      <c r="R88" s="277"/>
      <c r="AY88" s="154"/>
    </row>
    <row r="89" spans="2:51" x14ac:dyDescent="0.25">
      <c r="B89" s="204" t="s">
        <v>320</v>
      </c>
      <c r="C89" s="812" t="s">
        <v>200</v>
      </c>
      <c r="D89" s="813"/>
      <c r="E89" s="385"/>
      <c r="F89" s="183"/>
      <c r="G89" s="149"/>
      <c r="H89" s="183"/>
      <c r="R89" s="277"/>
      <c r="AY89" s="154"/>
    </row>
    <row r="90" spans="2:51" x14ac:dyDescent="0.25">
      <c r="B90" s="204" t="s">
        <v>321</v>
      </c>
      <c r="C90" s="812" t="s">
        <v>201</v>
      </c>
      <c r="D90" s="813"/>
      <c r="E90" s="385"/>
      <c r="F90" s="183"/>
      <c r="G90" s="149"/>
      <c r="R90" s="277"/>
      <c r="AY90" s="154"/>
    </row>
    <row r="91" spans="2:51" x14ac:dyDescent="0.25">
      <c r="B91" s="204" t="s">
        <v>322</v>
      </c>
      <c r="C91" s="812" t="s">
        <v>202</v>
      </c>
      <c r="D91" s="813"/>
      <c r="E91" s="386"/>
      <c r="F91" s="183"/>
      <c r="G91" s="149"/>
      <c r="R91" s="277"/>
      <c r="AY91" s="154"/>
    </row>
    <row r="92" spans="2:51" x14ac:dyDescent="0.25">
      <c r="B92" s="204" t="s">
        <v>323</v>
      </c>
      <c r="C92" s="812" t="s">
        <v>203</v>
      </c>
      <c r="D92" s="813"/>
      <c r="E92" s="386"/>
      <c r="F92" s="183"/>
      <c r="G92" s="149"/>
      <c r="R92" s="277"/>
      <c r="AY92" s="154"/>
    </row>
    <row r="93" spans="2:51" ht="36" customHeight="1" x14ac:dyDescent="0.25">
      <c r="B93" s="204"/>
      <c r="C93" s="812" t="s">
        <v>272</v>
      </c>
      <c r="D93" s="813"/>
      <c r="E93" s="448"/>
      <c r="F93" s="778" t="s">
        <v>394</v>
      </c>
      <c r="G93" s="779"/>
      <c r="R93" s="277"/>
      <c r="AY93" s="154"/>
    </row>
    <row r="94" spans="2:51" ht="37.5" customHeight="1" x14ac:dyDescent="0.25">
      <c r="B94" s="204" t="s">
        <v>83</v>
      </c>
      <c r="C94" s="812" t="s">
        <v>173</v>
      </c>
      <c r="D94" s="813"/>
      <c r="E94" s="449"/>
      <c r="F94" s="821" t="s">
        <v>393</v>
      </c>
      <c r="G94" s="822"/>
      <c r="R94" s="277"/>
      <c r="AY94" s="154"/>
    </row>
    <row r="95" spans="2:51" x14ac:dyDescent="0.25">
      <c r="B95" s="204" t="s">
        <v>19</v>
      </c>
      <c r="C95" s="812" t="s">
        <v>36</v>
      </c>
      <c r="D95" s="813"/>
      <c r="E95" s="564" t="e">
        <f>E87+(E88-E87)*(E93-E89)/(E90-E89)</f>
        <v>#DIV/0!</v>
      </c>
      <c r="F95" s="183"/>
      <c r="G95" s="149"/>
      <c r="R95" s="277"/>
      <c r="AY95" s="154"/>
    </row>
    <row r="96" spans="2:51" x14ac:dyDescent="0.25">
      <c r="B96" s="204" t="s">
        <v>19</v>
      </c>
      <c r="C96" s="812" t="s">
        <v>35</v>
      </c>
      <c r="D96" s="813"/>
      <c r="E96" s="564" t="e">
        <f>E87+(E88-E87)*(E94-E91)/(E92-E91)</f>
        <v>#DIV/0!</v>
      </c>
      <c r="F96" s="164"/>
      <c r="G96" s="148"/>
      <c r="J96" s="183"/>
      <c r="R96" s="277"/>
      <c r="AY96" s="154"/>
    </row>
    <row r="97" spans="1:56" ht="35.25" thickBot="1" x14ac:dyDescent="0.3">
      <c r="B97" s="207" t="s">
        <v>19</v>
      </c>
      <c r="C97" s="451" t="s">
        <v>150</v>
      </c>
      <c r="D97" s="424" t="e">
        <f>IF('General Info &amp; Test Results'!C28="All-refrigerator ",'Energy Calcs (ASH Switch OFF)'!E95,LARGE(E95:E96,1))</f>
        <v>#DIV/0!</v>
      </c>
      <c r="E97" s="425" t="e">
        <f>IF('General Info &amp; Test Results'!C28="All-refrigerator ","FF",IF(E95&gt;E96,"FF","FR"))</f>
        <v>#DIV/0!</v>
      </c>
      <c r="F97" s="426" t="s">
        <v>397</v>
      </c>
      <c r="G97" s="427"/>
      <c r="J97" s="183"/>
      <c r="R97" s="277"/>
      <c r="AY97" s="154"/>
    </row>
    <row r="98" spans="1:56" ht="14.25" customHeight="1" thickBot="1" x14ac:dyDescent="0.3">
      <c r="D98" s="387"/>
      <c r="R98" s="277"/>
      <c r="AY98" s="154"/>
    </row>
    <row r="99" spans="1:56" ht="18" thickBot="1" x14ac:dyDescent="0.3">
      <c r="B99" s="78" t="s">
        <v>335</v>
      </c>
      <c r="C99" s="79"/>
      <c r="D99" s="79"/>
      <c r="E99" s="79"/>
      <c r="F99" s="79"/>
      <c r="G99" s="80"/>
      <c r="H99" s="94"/>
      <c r="I99" s="95"/>
      <c r="R99" s="277"/>
      <c r="AY99" s="154"/>
    </row>
    <row r="100" spans="1:56" ht="33" x14ac:dyDescent="0.25">
      <c r="B100" s="407" t="s">
        <v>19</v>
      </c>
      <c r="C100" s="439" t="s">
        <v>150</v>
      </c>
      <c r="D100" s="453"/>
      <c r="E100" s="454" t="s">
        <v>341</v>
      </c>
      <c r="F100" s="455"/>
      <c r="G100" s="456"/>
      <c r="H100" s="195"/>
      <c r="I100" s="183"/>
      <c r="R100" s="277"/>
      <c r="AY100" s="154"/>
    </row>
    <row r="101" spans="1:56" ht="18" thickBot="1" x14ac:dyDescent="0.3">
      <c r="B101" s="831" t="s">
        <v>60</v>
      </c>
      <c r="C101" s="832"/>
      <c r="D101" s="452">
        <f>D100*365</f>
        <v>0</v>
      </c>
      <c r="E101" s="177"/>
      <c r="F101" s="177"/>
      <c r="G101" s="178"/>
      <c r="H101" s="195"/>
      <c r="I101" s="183"/>
      <c r="R101" s="277"/>
      <c r="AY101" s="154"/>
    </row>
    <row r="102" spans="1:56" x14ac:dyDescent="0.25">
      <c r="AY102" s="154"/>
    </row>
    <row r="103" spans="1:56" x14ac:dyDescent="0.25">
      <c r="A103" s="154"/>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277"/>
      <c r="BA103" s="277"/>
      <c r="BB103" s="277"/>
      <c r="BC103" s="277"/>
      <c r="BD103" s="277"/>
    </row>
  </sheetData>
  <sheetProtection password="CAE2" sheet="1" objects="1" scenarios="1" selectLockedCells="1"/>
  <mergeCells count="77">
    <mergeCell ref="C95:D95"/>
    <mergeCell ref="C96:D96"/>
    <mergeCell ref="B101:C101"/>
    <mergeCell ref="C91:D91"/>
    <mergeCell ref="C92:D92"/>
    <mergeCell ref="C93:D93"/>
    <mergeCell ref="F93:G93"/>
    <mergeCell ref="C94:D94"/>
    <mergeCell ref="F94:G94"/>
    <mergeCell ref="B86:E86"/>
    <mergeCell ref="F86:G86"/>
    <mergeCell ref="C88:D88"/>
    <mergeCell ref="C89:D89"/>
    <mergeCell ref="C90:D90"/>
    <mergeCell ref="C87:D87"/>
    <mergeCell ref="C76:D76"/>
    <mergeCell ref="F76:G76"/>
    <mergeCell ref="C77:D77"/>
    <mergeCell ref="B83:G83"/>
    <mergeCell ref="B85:G85"/>
    <mergeCell ref="C78:D78"/>
    <mergeCell ref="C84:D84"/>
    <mergeCell ref="H46:O46"/>
    <mergeCell ref="H47:O52"/>
    <mergeCell ref="E48:F48"/>
    <mergeCell ref="E49:F49"/>
    <mergeCell ref="B61:D61"/>
    <mergeCell ref="E46:F46"/>
    <mergeCell ref="B39:F39"/>
    <mergeCell ref="H39:O43"/>
    <mergeCell ref="B40:C40"/>
    <mergeCell ref="B44:C44"/>
    <mergeCell ref="E45:F45"/>
    <mergeCell ref="H45:O45"/>
    <mergeCell ref="B34:F34"/>
    <mergeCell ref="H35:K35"/>
    <mergeCell ref="K31:M31"/>
    <mergeCell ref="O31:T31"/>
    <mergeCell ref="Z31:AB31"/>
    <mergeCell ref="AK20:AW20"/>
    <mergeCell ref="X21:Y21"/>
    <mergeCell ref="AK21:AL21"/>
    <mergeCell ref="AD31:AI31"/>
    <mergeCell ref="AM31:AO31"/>
    <mergeCell ref="AQ31:AV31"/>
    <mergeCell ref="AK22:AL24"/>
    <mergeCell ref="X25:Y27"/>
    <mergeCell ref="AK25:AL27"/>
    <mergeCell ref="X28:Y30"/>
    <mergeCell ref="AK28:AL30"/>
    <mergeCell ref="F75:G75"/>
    <mergeCell ref="C69:D69"/>
    <mergeCell ref="C66:D66"/>
    <mergeCell ref="B64:C64"/>
    <mergeCell ref="B65:G65"/>
    <mergeCell ref="B67:G67"/>
    <mergeCell ref="B68:E68"/>
    <mergeCell ref="F68:G68"/>
    <mergeCell ref="C75:D75"/>
    <mergeCell ref="C70:D70"/>
    <mergeCell ref="C71:D71"/>
    <mergeCell ref="C72:D72"/>
    <mergeCell ref="C73:D73"/>
    <mergeCell ref="C74:D74"/>
    <mergeCell ref="B2:H3"/>
    <mergeCell ref="B5:F5"/>
    <mergeCell ref="B15:J15"/>
    <mergeCell ref="X22:Y24"/>
    <mergeCell ref="B19:J19"/>
    <mergeCell ref="B20:C20"/>
    <mergeCell ref="D20:F20"/>
    <mergeCell ref="G20:G21"/>
    <mergeCell ref="H20:J20"/>
    <mergeCell ref="K20:W20"/>
    <mergeCell ref="X20:AJ20"/>
    <mergeCell ref="D6:F6"/>
    <mergeCell ref="L8:N8"/>
  </mergeCells>
  <conditionalFormatting sqref="X19:AJ31 B81:G97">
    <cfRule type="expression" dxfId="6" priority="7" stopIfTrue="1">
      <formula>OR(Aux_Comp_Y_N&lt;1,Aux_Comp_Y_N="Other",ASH="No")</formula>
    </cfRule>
  </conditionalFormatting>
  <conditionalFormatting sqref="AK19:AW31">
    <cfRule type="expression" dxfId="5" priority="6" stopIfTrue="1">
      <formula>OR(Aux_Comp_Y_N&lt;&gt;2,ASH="No")</formula>
    </cfRule>
  </conditionalFormatting>
  <conditionalFormatting sqref="B63:G79">
    <cfRule type="expression" dxfId="4" priority="5" stopIfTrue="1">
      <formula>OR(Aux_Comp_Y_N=1,Aux_Comp_Y_N=2,ASH="No")</formula>
    </cfRule>
  </conditionalFormatting>
  <conditionalFormatting sqref="B99:G101">
    <cfRule type="expression" dxfId="3" priority="4" stopIfTrue="1">
      <formula>OR(VASH="Yes", ASH="No")</formula>
    </cfRule>
  </conditionalFormatting>
  <conditionalFormatting sqref="B19:W31 B33:F61 H35:L35 H37:O43 H45:O52">
    <cfRule type="expression" dxfId="2" priority="1" stopIfTrue="1">
      <formula>AND(ASH="No")</formula>
    </cfRule>
  </conditionalFormatting>
  <dataValidations count="5">
    <dataValidation type="list" showInputMessage="1" showErrorMessage="1" sqref="D82">
      <formula1>"Warm only, Mid and Warm, Mid and Cold"</formula1>
    </dataValidation>
    <dataValidation type="list" showInputMessage="1" showErrorMessage="1" sqref="E93 E75">
      <formula1>FF_Comp_Temp</formula1>
    </dataValidation>
    <dataValidation type="list" showInputMessage="1" showErrorMessage="1" sqref="E94 E76">
      <formula1>FRZ_Comp_Temp</formula1>
    </dataValidation>
    <dataValidation type="list" showInputMessage="1" showErrorMessage="1" sqref="D100">
      <formula1>E_Cycle_ON</formula1>
    </dataValidation>
    <dataValidation type="list" showInputMessage="1" showErrorMessage="1" sqref="D64">
      <formula1>Temp_Set</formula1>
    </dataValidation>
  </dataValidations>
  <hyperlinks>
    <hyperlink ref="H7" location="Instructions!C33" display="Back to Instructions tab"/>
  </hyperlinks>
  <printOptions horizontalCentered="1"/>
  <pageMargins left="0.25" right="0.25" top="0.75" bottom="0.25" header="0.3" footer="0.3"/>
  <pageSetup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AE214"/>
  <sheetViews>
    <sheetView showGridLines="0" zoomScale="80" zoomScaleNormal="80" zoomScaleSheetLayoutView="100" workbookViewId="0">
      <pane ySplit="3" topLeftCell="A4" activePane="bottomLeft" state="frozen"/>
      <selection pane="bottomLeft" activeCell="B14" sqref="B14:L44"/>
    </sheetView>
  </sheetViews>
  <sheetFormatPr defaultRowHeight="16.5" x14ac:dyDescent="0.3"/>
  <cols>
    <col min="1" max="1" width="3.85546875" style="63" customWidth="1"/>
    <col min="2" max="2" width="13" style="63" customWidth="1"/>
    <col min="3" max="3" width="13.42578125" style="63" customWidth="1"/>
    <col min="4" max="4" width="16.140625" style="63" customWidth="1"/>
    <col min="5" max="5" width="16.85546875" style="63" customWidth="1"/>
    <col min="6" max="6" width="11.28515625" style="63" customWidth="1"/>
    <col min="7" max="11" width="15.140625" style="63" customWidth="1"/>
    <col min="12" max="12" width="14.5703125" style="63" customWidth="1"/>
    <col min="13" max="13" width="3.7109375" style="63" customWidth="1"/>
    <col min="14" max="18" width="14.140625" style="63" customWidth="1"/>
    <col min="19" max="19" width="15.28515625" style="63" customWidth="1"/>
    <col min="20" max="20" width="16.28515625" style="63" customWidth="1"/>
    <col min="21" max="21" width="12.7109375" style="63" customWidth="1"/>
    <col min="22" max="22" width="13.42578125" style="63" customWidth="1"/>
    <col min="23" max="23" width="11.7109375" style="63" customWidth="1"/>
    <col min="24" max="24" width="14.140625" style="63" customWidth="1"/>
    <col min="25" max="25" width="5.140625" style="63" customWidth="1"/>
    <col min="26" max="26" width="3.85546875" style="63" customWidth="1"/>
    <col min="27" max="16384" width="9.140625" style="63"/>
  </cols>
  <sheetData>
    <row r="1" spans="2:26" ht="17.25" thickBot="1" x14ac:dyDescent="0.35"/>
    <row r="2" spans="2:26" ht="16.5" customHeight="1" x14ac:dyDescent="0.3">
      <c r="B2" s="880" t="s">
        <v>465</v>
      </c>
      <c r="C2" s="881"/>
      <c r="D2" s="881"/>
      <c r="E2" s="881"/>
      <c r="F2" s="881"/>
      <c r="G2" s="881"/>
      <c r="H2" s="881"/>
      <c r="I2" s="881"/>
      <c r="J2" s="881"/>
      <c r="K2" s="881"/>
      <c r="L2" s="881"/>
      <c r="M2" s="881"/>
      <c r="N2" s="881"/>
      <c r="O2" s="881"/>
      <c r="P2" s="881"/>
      <c r="Q2" s="881"/>
      <c r="R2" s="881"/>
      <c r="S2" s="881"/>
      <c r="T2" s="881"/>
      <c r="U2" s="881"/>
      <c r="V2" s="882"/>
    </row>
    <row r="3" spans="2:26" ht="17.25" customHeight="1" thickBot="1" x14ac:dyDescent="0.35">
      <c r="B3" s="883"/>
      <c r="C3" s="884"/>
      <c r="D3" s="884"/>
      <c r="E3" s="884"/>
      <c r="F3" s="884"/>
      <c r="G3" s="884"/>
      <c r="H3" s="884"/>
      <c r="I3" s="884"/>
      <c r="J3" s="884"/>
      <c r="K3" s="884"/>
      <c r="L3" s="884"/>
      <c r="M3" s="884"/>
      <c r="N3" s="884"/>
      <c r="O3" s="884"/>
      <c r="P3" s="884"/>
      <c r="Q3" s="884"/>
      <c r="R3" s="884"/>
      <c r="S3" s="884"/>
      <c r="T3" s="884"/>
      <c r="U3" s="884"/>
      <c r="V3" s="885"/>
    </row>
    <row r="4" spans="2:26" ht="17.25" thickBot="1" x14ac:dyDescent="0.35">
      <c r="Z4" s="64"/>
    </row>
    <row r="5" spans="2:26" ht="18" thickBot="1" x14ac:dyDescent="0.35">
      <c r="B5" s="655" t="str">
        <f>'Version Control'!$B$2</f>
        <v>Title Block</v>
      </c>
      <c r="C5" s="656"/>
      <c r="D5" s="656"/>
      <c r="E5" s="656"/>
      <c r="F5" s="657"/>
      <c r="Z5" s="64"/>
    </row>
    <row r="6" spans="2:26" ht="34.5" customHeight="1" x14ac:dyDescent="0.3">
      <c r="B6" s="892" t="str">
        <f>'Version Control'!$B$3</f>
        <v>File Name:</v>
      </c>
      <c r="C6" s="893"/>
      <c r="D6" s="848" t="str">
        <f ca="1">'Version Control'!$C$3</f>
        <v>Residential Refrigerator-Freezer - v2.7_Multiple Defrost Waiver.xlsx</v>
      </c>
      <c r="E6" s="849"/>
      <c r="F6" s="850"/>
      <c r="Z6" s="64"/>
    </row>
    <row r="7" spans="2:26" ht="18" x14ac:dyDescent="0.35">
      <c r="B7" s="894" t="str">
        <f>'Version Control'!$B$4</f>
        <v>Tab Name:</v>
      </c>
      <c r="C7" s="895"/>
      <c r="D7" s="434" t="str">
        <f ca="1">MID(CELL("filename",A4), FIND("]", CELL("filename", A4))+ 1, 255)</f>
        <v>Photos</v>
      </c>
      <c r="E7" s="351"/>
      <c r="F7" s="352"/>
      <c r="L7" s="104" t="s">
        <v>285</v>
      </c>
      <c r="Z7" s="64"/>
    </row>
    <row r="8" spans="2:26" x14ac:dyDescent="0.3">
      <c r="B8" s="116" t="str">
        <f>'Version Control'!$B$5</f>
        <v>Version Number:</v>
      </c>
      <c r="C8" s="432"/>
      <c r="D8" s="234" t="str">
        <f>'Version Control'!$C$5</f>
        <v>2.7_Multiple Defrost Waiver</v>
      </c>
      <c r="E8" s="351"/>
      <c r="F8" s="352"/>
      <c r="Z8" s="64"/>
    </row>
    <row r="9" spans="2:26" x14ac:dyDescent="0.3">
      <c r="B9" s="116" t="str">
        <f>'Version Control'!$B$6</f>
        <v xml:space="preserve">Latest Revision Date: </v>
      </c>
      <c r="C9" s="432"/>
      <c r="D9" s="235">
        <f>'Version Control'!$C$6</f>
        <v>41598</v>
      </c>
      <c r="E9" s="351"/>
      <c r="F9" s="352"/>
      <c r="Z9" s="64"/>
    </row>
    <row r="10" spans="2:26" ht="17.25" thickBot="1" x14ac:dyDescent="0.35">
      <c r="B10" s="123" t="str">
        <f>'Version Control'!$B$7</f>
        <v xml:space="preserve">Test Completion Date: </v>
      </c>
      <c r="C10" s="433"/>
      <c r="D10" s="236" t="str">
        <f>'Version Control'!$C$7</f>
        <v>[MM/DD/YYYY]</v>
      </c>
      <c r="E10" s="353"/>
      <c r="F10" s="354"/>
      <c r="Z10" s="64"/>
    </row>
    <row r="11" spans="2:26" x14ac:dyDescent="0.3">
      <c r="Z11" s="64"/>
    </row>
    <row r="12" spans="2:26" ht="17.25" thickBot="1" x14ac:dyDescent="0.35">
      <c r="Z12" s="64"/>
    </row>
    <row r="13" spans="2:26" ht="18" thickBot="1" x14ac:dyDescent="0.35">
      <c r="B13" s="78" t="s">
        <v>434</v>
      </c>
      <c r="C13" s="79"/>
      <c r="D13" s="79"/>
      <c r="E13" s="79"/>
      <c r="F13" s="79"/>
      <c r="G13" s="79"/>
      <c r="H13" s="79"/>
      <c r="I13" s="79"/>
      <c r="J13" s="79"/>
      <c r="K13" s="79"/>
      <c r="L13" s="80"/>
      <c r="N13" s="78" t="s">
        <v>267</v>
      </c>
      <c r="O13" s="79"/>
      <c r="P13" s="79"/>
      <c r="Q13" s="79"/>
      <c r="R13" s="79"/>
      <c r="S13" s="79"/>
      <c r="T13" s="79"/>
      <c r="U13" s="79"/>
      <c r="V13" s="79"/>
      <c r="W13" s="79"/>
      <c r="X13" s="80"/>
      <c r="Z13" s="64"/>
    </row>
    <row r="14" spans="2:26" x14ac:dyDescent="0.3">
      <c r="B14" s="886"/>
      <c r="C14" s="887"/>
      <c r="D14" s="887"/>
      <c r="E14" s="887"/>
      <c r="F14" s="887"/>
      <c r="G14" s="887"/>
      <c r="H14" s="887"/>
      <c r="I14" s="887"/>
      <c r="J14" s="887"/>
      <c r="K14" s="887"/>
      <c r="L14" s="888"/>
      <c r="N14" s="886"/>
      <c r="O14" s="887"/>
      <c r="P14" s="887"/>
      <c r="Q14" s="887"/>
      <c r="R14" s="887"/>
      <c r="S14" s="887"/>
      <c r="T14" s="887"/>
      <c r="U14" s="887"/>
      <c r="V14" s="887"/>
      <c r="W14" s="887"/>
      <c r="X14" s="888"/>
      <c r="Z14" s="64"/>
    </row>
    <row r="15" spans="2:26" x14ac:dyDescent="0.3">
      <c r="B15" s="886"/>
      <c r="C15" s="887"/>
      <c r="D15" s="887"/>
      <c r="E15" s="887"/>
      <c r="F15" s="887"/>
      <c r="G15" s="887"/>
      <c r="H15" s="887"/>
      <c r="I15" s="887"/>
      <c r="J15" s="887"/>
      <c r="K15" s="887"/>
      <c r="L15" s="888"/>
      <c r="N15" s="886"/>
      <c r="O15" s="887"/>
      <c r="P15" s="887"/>
      <c r="Q15" s="887"/>
      <c r="R15" s="887"/>
      <c r="S15" s="887"/>
      <c r="T15" s="887"/>
      <c r="U15" s="887"/>
      <c r="V15" s="887"/>
      <c r="W15" s="887"/>
      <c r="X15" s="888"/>
      <c r="Z15" s="64"/>
    </row>
    <row r="16" spans="2:26" x14ac:dyDescent="0.3">
      <c r="B16" s="886"/>
      <c r="C16" s="887"/>
      <c r="D16" s="887"/>
      <c r="E16" s="887"/>
      <c r="F16" s="887"/>
      <c r="G16" s="887"/>
      <c r="H16" s="887"/>
      <c r="I16" s="887"/>
      <c r="J16" s="887"/>
      <c r="K16" s="887"/>
      <c r="L16" s="888"/>
      <c r="N16" s="886"/>
      <c r="O16" s="887"/>
      <c r="P16" s="887"/>
      <c r="Q16" s="887"/>
      <c r="R16" s="887"/>
      <c r="S16" s="887"/>
      <c r="T16" s="887"/>
      <c r="U16" s="887"/>
      <c r="V16" s="887"/>
      <c r="W16" s="887"/>
      <c r="X16" s="888"/>
      <c r="Z16" s="64"/>
    </row>
    <row r="17" spans="2:31" x14ac:dyDescent="0.3">
      <c r="B17" s="886"/>
      <c r="C17" s="887"/>
      <c r="D17" s="887"/>
      <c r="E17" s="887"/>
      <c r="F17" s="887"/>
      <c r="G17" s="887"/>
      <c r="H17" s="887"/>
      <c r="I17" s="887"/>
      <c r="J17" s="887"/>
      <c r="K17" s="887"/>
      <c r="L17" s="888"/>
      <c r="N17" s="886"/>
      <c r="O17" s="887"/>
      <c r="P17" s="887"/>
      <c r="Q17" s="887"/>
      <c r="R17" s="887"/>
      <c r="S17" s="887"/>
      <c r="T17" s="887"/>
      <c r="U17" s="887"/>
      <c r="V17" s="887"/>
      <c r="W17" s="887"/>
      <c r="X17" s="888"/>
      <c r="Z17" s="64"/>
    </row>
    <row r="18" spans="2:31" x14ac:dyDescent="0.3">
      <c r="B18" s="886"/>
      <c r="C18" s="887"/>
      <c r="D18" s="887"/>
      <c r="E18" s="887"/>
      <c r="F18" s="887"/>
      <c r="G18" s="887"/>
      <c r="H18" s="887"/>
      <c r="I18" s="887"/>
      <c r="J18" s="887"/>
      <c r="K18" s="887"/>
      <c r="L18" s="888"/>
      <c r="N18" s="886"/>
      <c r="O18" s="887"/>
      <c r="P18" s="887"/>
      <c r="Q18" s="887"/>
      <c r="R18" s="887"/>
      <c r="S18" s="887"/>
      <c r="T18" s="887"/>
      <c r="U18" s="887"/>
      <c r="V18" s="887"/>
      <c r="W18" s="887"/>
      <c r="X18" s="888"/>
      <c r="Z18" s="64"/>
    </row>
    <row r="19" spans="2:31" x14ac:dyDescent="0.3">
      <c r="B19" s="886"/>
      <c r="C19" s="887"/>
      <c r="D19" s="887"/>
      <c r="E19" s="887"/>
      <c r="F19" s="887"/>
      <c r="G19" s="887"/>
      <c r="H19" s="887"/>
      <c r="I19" s="887"/>
      <c r="J19" s="887"/>
      <c r="K19" s="887"/>
      <c r="L19" s="888"/>
      <c r="N19" s="886"/>
      <c r="O19" s="887"/>
      <c r="P19" s="887"/>
      <c r="Q19" s="887"/>
      <c r="R19" s="887"/>
      <c r="S19" s="887"/>
      <c r="T19" s="887"/>
      <c r="U19" s="887"/>
      <c r="V19" s="887"/>
      <c r="W19" s="887"/>
      <c r="X19" s="888"/>
      <c r="Z19" s="64"/>
    </row>
    <row r="20" spans="2:31" x14ac:dyDescent="0.3">
      <c r="B20" s="886"/>
      <c r="C20" s="887"/>
      <c r="D20" s="887"/>
      <c r="E20" s="887"/>
      <c r="F20" s="887"/>
      <c r="G20" s="887"/>
      <c r="H20" s="887"/>
      <c r="I20" s="887"/>
      <c r="J20" s="887"/>
      <c r="K20" s="887"/>
      <c r="L20" s="888"/>
      <c r="N20" s="886"/>
      <c r="O20" s="887"/>
      <c r="P20" s="887"/>
      <c r="Q20" s="887"/>
      <c r="R20" s="887"/>
      <c r="S20" s="887"/>
      <c r="T20" s="887"/>
      <c r="U20" s="887"/>
      <c r="V20" s="887"/>
      <c r="W20" s="887"/>
      <c r="X20" s="888"/>
      <c r="Z20" s="64"/>
    </row>
    <row r="21" spans="2:31" x14ac:dyDescent="0.3">
      <c r="B21" s="886"/>
      <c r="C21" s="887"/>
      <c r="D21" s="887"/>
      <c r="E21" s="887"/>
      <c r="F21" s="887"/>
      <c r="G21" s="887"/>
      <c r="H21" s="887"/>
      <c r="I21" s="887"/>
      <c r="J21" s="887"/>
      <c r="K21" s="887"/>
      <c r="L21" s="888"/>
      <c r="N21" s="886"/>
      <c r="O21" s="887"/>
      <c r="P21" s="887"/>
      <c r="Q21" s="887"/>
      <c r="R21" s="887"/>
      <c r="S21" s="887"/>
      <c r="T21" s="887"/>
      <c r="U21" s="887"/>
      <c r="V21" s="887"/>
      <c r="W21" s="887"/>
      <c r="X21" s="888"/>
      <c r="Z21" s="64"/>
    </row>
    <row r="22" spans="2:31" x14ac:dyDescent="0.3">
      <c r="B22" s="886"/>
      <c r="C22" s="887"/>
      <c r="D22" s="887"/>
      <c r="E22" s="887"/>
      <c r="F22" s="887"/>
      <c r="G22" s="887"/>
      <c r="H22" s="887"/>
      <c r="I22" s="887"/>
      <c r="J22" s="887"/>
      <c r="K22" s="887"/>
      <c r="L22" s="888"/>
      <c r="N22" s="886"/>
      <c r="O22" s="887"/>
      <c r="P22" s="887"/>
      <c r="Q22" s="887"/>
      <c r="R22" s="887"/>
      <c r="S22" s="887"/>
      <c r="T22" s="887"/>
      <c r="U22" s="887"/>
      <c r="V22" s="887"/>
      <c r="W22" s="887"/>
      <c r="X22" s="888"/>
      <c r="Z22" s="64"/>
    </row>
    <row r="23" spans="2:31" x14ac:dyDescent="0.3">
      <c r="B23" s="886"/>
      <c r="C23" s="887"/>
      <c r="D23" s="887"/>
      <c r="E23" s="887"/>
      <c r="F23" s="887"/>
      <c r="G23" s="887"/>
      <c r="H23" s="887"/>
      <c r="I23" s="887"/>
      <c r="J23" s="887"/>
      <c r="K23" s="887"/>
      <c r="L23" s="888"/>
      <c r="N23" s="886"/>
      <c r="O23" s="887"/>
      <c r="P23" s="887"/>
      <c r="Q23" s="887"/>
      <c r="R23" s="887"/>
      <c r="S23" s="887"/>
      <c r="T23" s="887"/>
      <c r="U23" s="887"/>
      <c r="V23" s="887"/>
      <c r="W23" s="887"/>
      <c r="X23" s="888"/>
      <c r="Z23" s="64"/>
    </row>
    <row r="24" spans="2:31" x14ac:dyDescent="0.3">
      <c r="B24" s="886"/>
      <c r="C24" s="887"/>
      <c r="D24" s="887"/>
      <c r="E24" s="887"/>
      <c r="F24" s="887"/>
      <c r="G24" s="887"/>
      <c r="H24" s="887"/>
      <c r="I24" s="887"/>
      <c r="J24" s="887"/>
      <c r="K24" s="887"/>
      <c r="L24" s="888"/>
      <c r="N24" s="886"/>
      <c r="O24" s="887"/>
      <c r="P24" s="887"/>
      <c r="Q24" s="887"/>
      <c r="R24" s="887"/>
      <c r="S24" s="887"/>
      <c r="T24" s="887"/>
      <c r="U24" s="887"/>
      <c r="V24" s="887"/>
      <c r="W24" s="887"/>
      <c r="X24" s="888"/>
      <c r="Z24" s="64"/>
    </row>
    <row r="25" spans="2:31" x14ac:dyDescent="0.3">
      <c r="B25" s="886"/>
      <c r="C25" s="887"/>
      <c r="D25" s="887"/>
      <c r="E25" s="887"/>
      <c r="F25" s="887"/>
      <c r="G25" s="887"/>
      <c r="H25" s="887"/>
      <c r="I25" s="887"/>
      <c r="J25" s="887"/>
      <c r="K25" s="887"/>
      <c r="L25" s="888"/>
      <c r="N25" s="886"/>
      <c r="O25" s="887"/>
      <c r="P25" s="887"/>
      <c r="Q25" s="887"/>
      <c r="R25" s="887"/>
      <c r="S25" s="887"/>
      <c r="T25" s="887"/>
      <c r="U25" s="887"/>
      <c r="V25" s="887"/>
      <c r="W25" s="887"/>
      <c r="X25" s="888"/>
      <c r="Z25" s="64"/>
      <c r="AA25" s="99"/>
      <c r="AB25" s="72"/>
      <c r="AC25" s="72"/>
      <c r="AD25" s="72"/>
      <c r="AE25" s="100"/>
    </row>
    <row r="26" spans="2:31" x14ac:dyDescent="0.3">
      <c r="B26" s="886"/>
      <c r="C26" s="887"/>
      <c r="D26" s="887"/>
      <c r="E26" s="887"/>
      <c r="F26" s="887"/>
      <c r="G26" s="887"/>
      <c r="H26" s="887"/>
      <c r="I26" s="887"/>
      <c r="J26" s="887"/>
      <c r="K26" s="887"/>
      <c r="L26" s="888"/>
      <c r="N26" s="886"/>
      <c r="O26" s="887"/>
      <c r="P26" s="887"/>
      <c r="Q26" s="887"/>
      <c r="R26" s="887"/>
      <c r="S26" s="887"/>
      <c r="T26" s="887"/>
      <c r="U26" s="887"/>
      <c r="V26" s="887"/>
      <c r="W26" s="887"/>
      <c r="X26" s="888"/>
      <c r="Z26" s="64"/>
    </row>
    <row r="27" spans="2:31" x14ac:dyDescent="0.3">
      <c r="B27" s="886"/>
      <c r="C27" s="887"/>
      <c r="D27" s="887"/>
      <c r="E27" s="887"/>
      <c r="F27" s="887"/>
      <c r="G27" s="887"/>
      <c r="H27" s="887"/>
      <c r="I27" s="887"/>
      <c r="J27" s="887"/>
      <c r="K27" s="887"/>
      <c r="L27" s="888"/>
      <c r="N27" s="886"/>
      <c r="O27" s="887"/>
      <c r="P27" s="887"/>
      <c r="Q27" s="887"/>
      <c r="R27" s="887"/>
      <c r="S27" s="887"/>
      <c r="T27" s="887"/>
      <c r="U27" s="887"/>
      <c r="V27" s="887"/>
      <c r="W27" s="887"/>
      <c r="X27" s="888"/>
      <c r="Z27" s="64"/>
    </row>
    <row r="28" spans="2:31" x14ac:dyDescent="0.3">
      <c r="B28" s="886"/>
      <c r="C28" s="887"/>
      <c r="D28" s="887"/>
      <c r="E28" s="887"/>
      <c r="F28" s="887"/>
      <c r="G28" s="887"/>
      <c r="H28" s="887"/>
      <c r="I28" s="887"/>
      <c r="J28" s="887"/>
      <c r="K28" s="887"/>
      <c r="L28" s="888"/>
      <c r="N28" s="886"/>
      <c r="O28" s="887"/>
      <c r="P28" s="887"/>
      <c r="Q28" s="887"/>
      <c r="R28" s="887"/>
      <c r="S28" s="887"/>
      <c r="T28" s="887"/>
      <c r="U28" s="887"/>
      <c r="V28" s="887"/>
      <c r="W28" s="887"/>
      <c r="X28" s="888"/>
      <c r="Z28" s="64"/>
    </row>
    <row r="29" spans="2:31" x14ac:dyDescent="0.3">
      <c r="B29" s="886"/>
      <c r="C29" s="887"/>
      <c r="D29" s="887"/>
      <c r="E29" s="887"/>
      <c r="F29" s="887"/>
      <c r="G29" s="887"/>
      <c r="H29" s="887"/>
      <c r="I29" s="887"/>
      <c r="J29" s="887"/>
      <c r="K29" s="887"/>
      <c r="L29" s="888"/>
      <c r="N29" s="886"/>
      <c r="O29" s="887"/>
      <c r="P29" s="887"/>
      <c r="Q29" s="887"/>
      <c r="R29" s="887"/>
      <c r="S29" s="887"/>
      <c r="T29" s="887"/>
      <c r="U29" s="887"/>
      <c r="V29" s="887"/>
      <c r="W29" s="887"/>
      <c r="X29" s="888"/>
      <c r="Z29" s="64"/>
    </row>
    <row r="30" spans="2:31" x14ac:dyDescent="0.3">
      <c r="B30" s="886"/>
      <c r="C30" s="887"/>
      <c r="D30" s="887"/>
      <c r="E30" s="887"/>
      <c r="F30" s="887"/>
      <c r="G30" s="887"/>
      <c r="H30" s="887"/>
      <c r="I30" s="887"/>
      <c r="J30" s="887"/>
      <c r="K30" s="887"/>
      <c r="L30" s="888"/>
      <c r="N30" s="886"/>
      <c r="O30" s="887"/>
      <c r="P30" s="887"/>
      <c r="Q30" s="887"/>
      <c r="R30" s="887"/>
      <c r="S30" s="887"/>
      <c r="T30" s="887"/>
      <c r="U30" s="887"/>
      <c r="V30" s="887"/>
      <c r="W30" s="887"/>
      <c r="X30" s="888"/>
      <c r="Z30" s="64"/>
    </row>
    <row r="31" spans="2:31" x14ac:dyDescent="0.3">
      <c r="B31" s="886"/>
      <c r="C31" s="887"/>
      <c r="D31" s="887"/>
      <c r="E31" s="887"/>
      <c r="F31" s="887"/>
      <c r="G31" s="887"/>
      <c r="H31" s="887"/>
      <c r="I31" s="887"/>
      <c r="J31" s="887"/>
      <c r="K31" s="887"/>
      <c r="L31" s="888"/>
      <c r="N31" s="886"/>
      <c r="O31" s="887"/>
      <c r="P31" s="887"/>
      <c r="Q31" s="887"/>
      <c r="R31" s="887"/>
      <c r="S31" s="887"/>
      <c r="T31" s="887"/>
      <c r="U31" s="887"/>
      <c r="V31" s="887"/>
      <c r="W31" s="887"/>
      <c r="X31" s="888"/>
      <c r="Z31" s="64"/>
    </row>
    <row r="32" spans="2:31" x14ac:dyDescent="0.3">
      <c r="B32" s="886"/>
      <c r="C32" s="887"/>
      <c r="D32" s="887"/>
      <c r="E32" s="887"/>
      <c r="F32" s="887"/>
      <c r="G32" s="887"/>
      <c r="H32" s="887"/>
      <c r="I32" s="887"/>
      <c r="J32" s="887"/>
      <c r="K32" s="887"/>
      <c r="L32" s="888"/>
      <c r="N32" s="886"/>
      <c r="O32" s="887"/>
      <c r="P32" s="887"/>
      <c r="Q32" s="887"/>
      <c r="R32" s="887"/>
      <c r="S32" s="887"/>
      <c r="T32" s="887"/>
      <c r="U32" s="887"/>
      <c r="V32" s="887"/>
      <c r="W32" s="887"/>
      <c r="X32" s="888"/>
      <c r="Z32" s="64"/>
    </row>
    <row r="33" spans="2:26" x14ac:dyDescent="0.3">
      <c r="B33" s="886"/>
      <c r="C33" s="887"/>
      <c r="D33" s="887"/>
      <c r="E33" s="887"/>
      <c r="F33" s="887"/>
      <c r="G33" s="887"/>
      <c r="H33" s="887"/>
      <c r="I33" s="887"/>
      <c r="J33" s="887"/>
      <c r="K33" s="887"/>
      <c r="L33" s="888"/>
      <c r="N33" s="886"/>
      <c r="O33" s="887"/>
      <c r="P33" s="887"/>
      <c r="Q33" s="887"/>
      <c r="R33" s="887"/>
      <c r="S33" s="887"/>
      <c r="T33" s="887"/>
      <c r="U33" s="887"/>
      <c r="V33" s="887"/>
      <c r="W33" s="887"/>
      <c r="X33" s="888"/>
      <c r="Z33" s="64"/>
    </row>
    <row r="34" spans="2:26" x14ac:dyDescent="0.3">
      <c r="B34" s="886"/>
      <c r="C34" s="887"/>
      <c r="D34" s="887"/>
      <c r="E34" s="887"/>
      <c r="F34" s="887"/>
      <c r="G34" s="887"/>
      <c r="H34" s="887"/>
      <c r="I34" s="887"/>
      <c r="J34" s="887"/>
      <c r="K34" s="887"/>
      <c r="L34" s="888"/>
      <c r="N34" s="886"/>
      <c r="O34" s="887"/>
      <c r="P34" s="887"/>
      <c r="Q34" s="887"/>
      <c r="R34" s="887"/>
      <c r="S34" s="887"/>
      <c r="T34" s="887"/>
      <c r="U34" s="887"/>
      <c r="V34" s="887"/>
      <c r="W34" s="887"/>
      <c r="X34" s="888"/>
      <c r="Z34" s="64"/>
    </row>
    <row r="35" spans="2:26" x14ac:dyDescent="0.3">
      <c r="B35" s="886"/>
      <c r="C35" s="887"/>
      <c r="D35" s="887"/>
      <c r="E35" s="887"/>
      <c r="F35" s="887"/>
      <c r="G35" s="887"/>
      <c r="H35" s="887"/>
      <c r="I35" s="887"/>
      <c r="J35" s="887"/>
      <c r="K35" s="887"/>
      <c r="L35" s="888"/>
      <c r="N35" s="886"/>
      <c r="O35" s="887"/>
      <c r="P35" s="887"/>
      <c r="Q35" s="887"/>
      <c r="R35" s="887"/>
      <c r="S35" s="887"/>
      <c r="T35" s="887"/>
      <c r="U35" s="887"/>
      <c r="V35" s="887"/>
      <c r="W35" s="887"/>
      <c r="X35" s="888"/>
      <c r="Z35" s="64"/>
    </row>
    <row r="36" spans="2:26" x14ac:dyDescent="0.3">
      <c r="B36" s="886"/>
      <c r="C36" s="887"/>
      <c r="D36" s="887"/>
      <c r="E36" s="887"/>
      <c r="F36" s="887"/>
      <c r="G36" s="887"/>
      <c r="H36" s="887"/>
      <c r="I36" s="887"/>
      <c r="J36" s="887"/>
      <c r="K36" s="887"/>
      <c r="L36" s="888"/>
      <c r="N36" s="886"/>
      <c r="O36" s="887"/>
      <c r="P36" s="887"/>
      <c r="Q36" s="887"/>
      <c r="R36" s="887"/>
      <c r="S36" s="887"/>
      <c r="T36" s="887"/>
      <c r="U36" s="887"/>
      <c r="V36" s="887"/>
      <c r="W36" s="887"/>
      <c r="X36" s="888"/>
      <c r="Z36" s="64"/>
    </row>
    <row r="37" spans="2:26" x14ac:dyDescent="0.3">
      <c r="B37" s="886"/>
      <c r="C37" s="887"/>
      <c r="D37" s="887"/>
      <c r="E37" s="887"/>
      <c r="F37" s="887"/>
      <c r="G37" s="887"/>
      <c r="H37" s="887"/>
      <c r="I37" s="887"/>
      <c r="J37" s="887"/>
      <c r="K37" s="887"/>
      <c r="L37" s="888"/>
      <c r="N37" s="886"/>
      <c r="O37" s="887"/>
      <c r="P37" s="887"/>
      <c r="Q37" s="887"/>
      <c r="R37" s="887"/>
      <c r="S37" s="887"/>
      <c r="T37" s="887"/>
      <c r="U37" s="887"/>
      <c r="V37" s="887"/>
      <c r="W37" s="887"/>
      <c r="X37" s="888"/>
      <c r="Z37" s="64"/>
    </row>
    <row r="38" spans="2:26" x14ac:dyDescent="0.3">
      <c r="B38" s="886"/>
      <c r="C38" s="887"/>
      <c r="D38" s="887"/>
      <c r="E38" s="887"/>
      <c r="F38" s="887"/>
      <c r="G38" s="887"/>
      <c r="H38" s="887"/>
      <c r="I38" s="887"/>
      <c r="J38" s="887"/>
      <c r="K38" s="887"/>
      <c r="L38" s="888"/>
      <c r="N38" s="886"/>
      <c r="O38" s="887"/>
      <c r="P38" s="887"/>
      <c r="Q38" s="887"/>
      <c r="R38" s="887"/>
      <c r="S38" s="887"/>
      <c r="T38" s="887"/>
      <c r="U38" s="887"/>
      <c r="V38" s="887"/>
      <c r="W38" s="887"/>
      <c r="X38" s="888"/>
      <c r="Z38" s="64"/>
    </row>
    <row r="39" spans="2:26" x14ac:dyDescent="0.3">
      <c r="B39" s="886"/>
      <c r="C39" s="887"/>
      <c r="D39" s="887"/>
      <c r="E39" s="887"/>
      <c r="F39" s="887"/>
      <c r="G39" s="887"/>
      <c r="H39" s="887"/>
      <c r="I39" s="887"/>
      <c r="J39" s="887"/>
      <c r="K39" s="887"/>
      <c r="L39" s="888"/>
      <c r="N39" s="886"/>
      <c r="O39" s="887"/>
      <c r="P39" s="887"/>
      <c r="Q39" s="887"/>
      <c r="R39" s="887"/>
      <c r="S39" s="887"/>
      <c r="T39" s="887"/>
      <c r="U39" s="887"/>
      <c r="V39" s="887"/>
      <c r="W39" s="887"/>
      <c r="X39" s="888"/>
      <c r="Z39" s="64"/>
    </row>
    <row r="40" spans="2:26" x14ac:dyDescent="0.3">
      <c r="B40" s="886"/>
      <c r="C40" s="887"/>
      <c r="D40" s="887"/>
      <c r="E40" s="887"/>
      <c r="F40" s="887"/>
      <c r="G40" s="887"/>
      <c r="H40" s="887"/>
      <c r="I40" s="887"/>
      <c r="J40" s="887"/>
      <c r="K40" s="887"/>
      <c r="L40" s="888"/>
      <c r="N40" s="886"/>
      <c r="O40" s="887"/>
      <c r="P40" s="887"/>
      <c r="Q40" s="887"/>
      <c r="R40" s="887"/>
      <c r="S40" s="887"/>
      <c r="T40" s="887"/>
      <c r="U40" s="887"/>
      <c r="V40" s="887"/>
      <c r="W40" s="887"/>
      <c r="X40" s="888"/>
      <c r="Z40" s="64"/>
    </row>
    <row r="41" spans="2:26" x14ac:dyDescent="0.3">
      <c r="B41" s="886"/>
      <c r="C41" s="887"/>
      <c r="D41" s="887"/>
      <c r="E41" s="887"/>
      <c r="F41" s="887"/>
      <c r="G41" s="887"/>
      <c r="H41" s="887"/>
      <c r="I41" s="887"/>
      <c r="J41" s="887"/>
      <c r="K41" s="887"/>
      <c r="L41" s="888"/>
      <c r="N41" s="886"/>
      <c r="O41" s="887"/>
      <c r="P41" s="887"/>
      <c r="Q41" s="887"/>
      <c r="R41" s="887"/>
      <c r="S41" s="887"/>
      <c r="T41" s="887"/>
      <c r="U41" s="887"/>
      <c r="V41" s="887"/>
      <c r="W41" s="887"/>
      <c r="X41" s="888"/>
      <c r="Z41" s="64"/>
    </row>
    <row r="42" spans="2:26" x14ac:dyDescent="0.3">
      <c r="B42" s="886"/>
      <c r="C42" s="887"/>
      <c r="D42" s="887"/>
      <c r="E42" s="887"/>
      <c r="F42" s="887"/>
      <c r="G42" s="887"/>
      <c r="H42" s="887"/>
      <c r="I42" s="887"/>
      <c r="J42" s="887"/>
      <c r="K42" s="887"/>
      <c r="L42" s="888"/>
      <c r="N42" s="886"/>
      <c r="O42" s="887"/>
      <c r="P42" s="887"/>
      <c r="Q42" s="887"/>
      <c r="R42" s="887"/>
      <c r="S42" s="887"/>
      <c r="T42" s="887"/>
      <c r="U42" s="887"/>
      <c r="V42" s="887"/>
      <c r="W42" s="887"/>
      <c r="X42" s="888"/>
      <c r="Z42" s="64"/>
    </row>
    <row r="43" spans="2:26" x14ac:dyDescent="0.3">
      <c r="B43" s="886"/>
      <c r="C43" s="887"/>
      <c r="D43" s="887"/>
      <c r="E43" s="887"/>
      <c r="F43" s="887"/>
      <c r="G43" s="887"/>
      <c r="H43" s="887"/>
      <c r="I43" s="887"/>
      <c r="J43" s="887"/>
      <c r="K43" s="887"/>
      <c r="L43" s="888"/>
      <c r="N43" s="886"/>
      <c r="O43" s="887"/>
      <c r="P43" s="887"/>
      <c r="Q43" s="887"/>
      <c r="R43" s="887"/>
      <c r="S43" s="887"/>
      <c r="T43" s="887"/>
      <c r="U43" s="887"/>
      <c r="V43" s="887"/>
      <c r="W43" s="887"/>
      <c r="X43" s="888"/>
      <c r="Z43" s="64"/>
    </row>
    <row r="44" spans="2:26" ht="17.25" thickBot="1" x14ac:dyDescent="0.35">
      <c r="B44" s="889"/>
      <c r="C44" s="890"/>
      <c r="D44" s="890"/>
      <c r="E44" s="890"/>
      <c r="F44" s="890"/>
      <c r="G44" s="890"/>
      <c r="H44" s="890"/>
      <c r="I44" s="890"/>
      <c r="J44" s="890"/>
      <c r="K44" s="890"/>
      <c r="L44" s="891"/>
      <c r="N44" s="889"/>
      <c r="O44" s="890"/>
      <c r="P44" s="890"/>
      <c r="Q44" s="890"/>
      <c r="R44" s="890"/>
      <c r="S44" s="890"/>
      <c r="T44" s="890"/>
      <c r="U44" s="890"/>
      <c r="V44" s="890"/>
      <c r="W44" s="890"/>
      <c r="X44" s="891"/>
      <c r="Z44" s="64"/>
    </row>
    <row r="45" spans="2:26" ht="17.25" thickBot="1" x14ac:dyDescent="0.35">
      <c r="Z45" s="64"/>
    </row>
    <row r="46" spans="2:26" ht="18" thickBot="1" x14ac:dyDescent="0.35">
      <c r="B46" s="78" t="s">
        <v>266</v>
      </c>
      <c r="C46" s="79"/>
      <c r="D46" s="79"/>
      <c r="E46" s="79"/>
      <c r="F46" s="79"/>
      <c r="G46" s="79"/>
      <c r="H46" s="79"/>
      <c r="I46" s="79"/>
      <c r="J46" s="79"/>
      <c r="K46" s="79"/>
      <c r="L46" s="79"/>
      <c r="M46" s="79"/>
      <c r="N46" s="79"/>
      <c r="O46" s="79"/>
      <c r="P46" s="79"/>
      <c r="Q46" s="79"/>
      <c r="R46" s="79"/>
      <c r="S46" s="79"/>
      <c r="T46" s="79"/>
      <c r="U46" s="79"/>
      <c r="V46" s="79"/>
      <c r="W46" s="79"/>
      <c r="X46" s="80"/>
      <c r="Z46" s="64"/>
    </row>
    <row r="47" spans="2:26" x14ac:dyDescent="0.3">
      <c r="B47" s="886"/>
      <c r="C47" s="887"/>
      <c r="D47" s="887"/>
      <c r="E47" s="887"/>
      <c r="F47" s="887"/>
      <c r="G47" s="887"/>
      <c r="H47" s="887"/>
      <c r="I47" s="887"/>
      <c r="J47" s="887"/>
      <c r="K47" s="887"/>
      <c r="L47" s="887"/>
      <c r="M47" s="887"/>
      <c r="N47" s="887"/>
      <c r="O47" s="887"/>
      <c r="P47" s="887"/>
      <c r="Q47" s="887"/>
      <c r="R47" s="887"/>
      <c r="S47" s="887"/>
      <c r="T47" s="887"/>
      <c r="U47" s="887"/>
      <c r="V47" s="887"/>
      <c r="W47" s="887"/>
      <c r="X47" s="888"/>
      <c r="Z47" s="64"/>
    </row>
    <row r="48" spans="2:26" x14ac:dyDescent="0.3">
      <c r="B48" s="886"/>
      <c r="C48" s="887"/>
      <c r="D48" s="887"/>
      <c r="E48" s="887"/>
      <c r="F48" s="887"/>
      <c r="G48" s="887"/>
      <c r="H48" s="887"/>
      <c r="I48" s="887"/>
      <c r="J48" s="887"/>
      <c r="K48" s="887"/>
      <c r="L48" s="887"/>
      <c r="M48" s="887"/>
      <c r="N48" s="887"/>
      <c r="O48" s="887"/>
      <c r="P48" s="887"/>
      <c r="Q48" s="887"/>
      <c r="R48" s="887"/>
      <c r="S48" s="887"/>
      <c r="T48" s="887"/>
      <c r="U48" s="887"/>
      <c r="V48" s="887"/>
      <c r="W48" s="887"/>
      <c r="X48" s="888"/>
      <c r="Z48" s="64"/>
    </row>
    <row r="49" spans="2:26" x14ac:dyDescent="0.3">
      <c r="B49" s="886"/>
      <c r="C49" s="887"/>
      <c r="D49" s="887"/>
      <c r="E49" s="887"/>
      <c r="F49" s="887"/>
      <c r="G49" s="887"/>
      <c r="H49" s="887"/>
      <c r="I49" s="887"/>
      <c r="J49" s="887"/>
      <c r="K49" s="887"/>
      <c r="L49" s="887"/>
      <c r="M49" s="887"/>
      <c r="N49" s="887"/>
      <c r="O49" s="887"/>
      <c r="P49" s="887"/>
      <c r="Q49" s="887"/>
      <c r="R49" s="887"/>
      <c r="S49" s="887"/>
      <c r="T49" s="887"/>
      <c r="U49" s="887"/>
      <c r="V49" s="887"/>
      <c r="W49" s="887"/>
      <c r="X49" s="888"/>
      <c r="Z49" s="64"/>
    </row>
    <row r="50" spans="2:26" x14ac:dyDescent="0.3">
      <c r="B50" s="886"/>
      <c r="C50" s="887"/>
      <c r="D50" s="887"/>
      <c r="E50" s="887"/>
      <c r="F50" s="887"/>
      <c r="G50" s="887"/>
      <c r="H50" s="887"/>
      <c r="I50" s="887"/>
      <c r="J50" s="887"/>
      <c r="K50" s="887"/>
      <c r="L50" s="887"/>
      <c r="M50" s="887"/>
      <c r="N50" s="887"/>
      <c r="O50" s="887"/>
      <c r="P50" s="887"/>
      <c r="Q50" s="887"/>
      <c r="R50" s="887"/>
      <c r="S50" s="887"/>
      <c r="T50" s="887"/>
      <c r="U50" s="887"/>
      <c r="V50" s="887"/>
      <c r="W50" s="887"/>
      <c r="X50" s="888"/>
      <c r="Z50" s="64"/>
    </row>
    <row r="51" spans="2:26" x14ac:dyDescent="0.3">
      <c r="B51" s="886"/>
      <c r="C51" s="887"/>
      <c r="D51" s="887"/>
      <c r="E51" s="887"/>
      <c r="F51" s="887"/>
      <c r="G51" s="887"/>
      <c r="H51" s="887"/>
      <c r="I51" s="887"/>
      <c r="J51" s="887"/>
      <c r="K51" s="887"/>
      <c r="L51" s="887"/>
      <c r="M51" s="887"/>
      <c r="N51" s="887"/>
      <c r="O51" s="887"/>
      <c r="P51" s="887"/>
      <c r="Q51" s="887"/>
      <c r="R51" s="887"/>
      <c r="S51" s="887"/>
      <c r="T51" s="887"/>
      <c r="U51" s="887"/>
      <c r="V51" s="887"/>
      <c r="W51" s="887"/>
      <c r="X51" s="888"/>
      <c r="Z51" s="64"/>
    </row>
    <row r="52" spans="2:26" x14ac:dyDescent="0.3">
      <c r="B52" s="886"/>
      <c r="C52" s="887"/>
      <c r="D52" s="887"/>
      <c r="E52" s="887"/>
      <c r="F52" s="887"/>
      <c r="G52" s="887"/>
      <c r="H52" s="887"/>
      <c r="I52" s="887"/>
      <c r="J52" s="887"/>
      <c r="K52" s="887"/>
      <c r="L52" s="887"/>
      <c r="M52" s="887"/>
      <c r="N52" s="887"/>
      <c r="O52" s="887"/>
      <c r="P52" s="887"/>
      <c r="Q52" s="887"/>
      <c r="R52" s="887"/>
      <c r="S52" s="887"/>
      <c r="T52" s="887"/>
      <c r="U52" s="887"/>
      <c r="V52" s="887"/>
      <c r="W52" s="887"/>
      <c r="X52" s="888"/>
      <c r="Z52" s="64"/>
    </row>
    <row r="53" spans="2:26" x14ac:dyDescent="0.3">
      <c r="B53" s="886"/>
      <c r="C53" s="887"/>
      <c r="D53" s="887"/>
      <c r="E53" s="887"/>
      <c r="F53" s="887"/>
      <c r="G53" s="887"/>
      <c r="H53" s="887"/>
      <c r="I53" s="887"/>
      <c r="J53" s="887"/>
      <c r="K53" s="887"/>
      <c r="L53" s="887"/>
      <c r="M53" s="887"/>
      <c r="N53" s="887"/>
      <c r="O53" s="887"/>
      <c r="P53" s="887"/>
      <c r="Q53" s="887"/>
      <c r="R53" s="887"/>
      <c r="S53" s="887"/>
      <c r="T53" s="887"/>
      <c r="U53" s="887"/>
      <c r="V53" s="887"/>
      <c r="W53" s="887"/>
      <c r="X53" s="888"/>
      <c r="Z53" s="64"/>
    </row>
    <row r="54" spans="2:26" x14ac:dyDescent="0.3">
      <c r="B54" s="886"/>
      <c r="C54" s="887"/>
      <c r="D54" s="887"/>
      <c r="E54" s="887"/>
      <c r="F54" s="887"/>
      <c r="G54" s="887"/>
      <c r="H54" s="887"/>
      <c r="I54" s="887"/>
      <c r="J54" s="887"/>
      <c r="K54" s="887"/>
      <c r="L54" s="887"/>
      <c r="M54" s="887"/>
      <c r="N54" s="887"/>
      <c r="O54" s="887"/>
      <c r="P54" s="887"/>
      <c r="Q54" s="887"/>
      <c r="R54" s="887"/>
      <c r="S54" s="887"/>
      <c r="T54" s="887"/>
      <c r="U54" s="887"/>
      <c r="V54" s="887"/>
      <c r="W54" s="887"/>
      <c r="X54" s="888"/>
      <c r="Z54" s="64"/>
    </row>
    <row r="55" spans="2:26" x14ac:dyDescent="0.3">
      <c r="B55" s="886"/>
      <c r="C55" s="887"/>
      <c r="D55" s="887"/>
      <c r="E55" s="887"/>
      <c r="F55" s="887"/>
      <c r="G55" s="887"/>
      <c r="H55" s="887"/>
      <c r="I55" s="887"/>
      <c r="J55" s="887"/>
      <c r="K55" s="887"/>
      <c r="L55" s="887"/>
      <c r="M55" s="887"/>
      <c r="N55" s="887"/>
      <c r="O55" s="887"/>
      <c r="P55" s="887"/>
      <c r="Q55" s="887"/>
      <c r="R55" s="887"/>
      <c r="S55" s="887"/>
      <c r="T55" s="887"/>
      <c r="U55" s="887"/>
      <c r="V55" s="887"/>
      <c r="W55" s="887"/>
      <c r="X55" s="888"/>
      <c r="Z55" s="64"/>
    </row>
    <row r="56" spans="2:26" x14ac:dyDescent="0.3">
      <c r="B56" s="886"/>
      <c r="C56" s="887"/>
      <c r="D56" s="887"/>
      <c r="E56" s="887"/>
      <c r="F56" s="887"/>
      <c r="G56" s="887"/>
      <c r="H56" s="887"/>
      <c r="I56" s="887"/>
      <c r="J56" s="887"/>
      <c r="K56" s="887"/>
      <c r="L56" s="887"/>
      <c r="M56" s="887"/>
      <c r="N56" s="887"/>
      <c r="O56" s="887"/>
      <c r="P56" s="887"/>
      <c r="Q56" s="887"/>
      <c r="R56" s="887"/>
      <c r="S56" s="887"/>
      <c r="T56" s="887"/>
      <c r="U56" s="887"/>
      <c r="V56" s="887"/>
      <c r="W56" s="887"/>
      <c r="X56" s="888"/>
      <c r="Z56" s="64"/>
    </row>
    <row r="57" spans="2:26" x14ac:dyDescent="0.3">
      <c r="B57" s="886"/>
      <c r="C57" s="887"/>
      <c r="D57" s="887"/>
      <c r="E57" s="887"/>
      <c r="F57" s="887"/>
      <c r="G57" s="887"/>
      <c r="H57" s="887"/>
      <c r="I57" s="887"/>
      <c r="J57" s="887"/>
      <c r="K57" s="887"/>
      <c r="L57" s="887"/>
      <c r="M57" s="887"/>
      <c r="N57" s="887"/>
      <c r="O57" s="887"/>
      <c r="P57" s="887"/>
      <c r="Q57" s="887"/>
      <c r="R57" s="887"/>
      <c r="S57" s="887"/>
      <c r="T57" s="887"/>
      <c r="U57" s="887"/>
      <c r="V57" s="887"/>
      <c r="W57" s="887"/>
      <c r="X57" s="888"/>
      <c r="Z57" s="64"/>
    </row>
    <row r="58" spans="2:26" x14ac:dyDescent="0.3">
      <c r="B58" s="886"/>
      <c r="C58" s="887"/>
      <c r="D58" s="887"/>
      <c r="E58" s="887"/>
      <c r="F58" s="887"/>
      <c r="G58" s="887"/>
      <c r="H58" s="887"/>
      <c r="I58" s="887"/>
      <c r="J58" s="887"/>
      <c r="K58" s="887"/>
      <c r="L58" s="887"/>
      <c r="M58" s="887"/>
      <c r="N58" s="887"/>
      <c r="O58" s="887"/>
      <c r="P58" s="887"/>
      <c r="Q58" s="887"/>
      <c r="R58" s="887"/>
      <c r="S58" s="887"/>
      <c r="T58" s="887"/>
      <c r="U58" s="887"/>
      <c r="V58" s="887"/>
      <c r="W58" s="887"/>
      <c r="X58" s="888"/>
      <c r="Z58" s="64"/>
    </row>
    <row r="59" spans="2:26" x14ac:dyDescent="0.3">
      <c r="B59" s="886"/>
      <c r="C59" s="887"/>
      <c r="D59" s="887"/>
      <c r="E59" s="887"/>
      <c r="F59" s="887"/>
      <c r="G59" s="887"/>
      <c r="H59" s="887"/>
      <c r="I59" s="887"/>
      <c r="J59" s="887"/>
      <c r="K59" s="887"/>
      <c r="L59" s="887"/>
      <c r="M59" s="887"/>
      <c r="N59" s="887"/>
      <c r="O59" s="887"/>
      <c r="P59" s="887"/>
      <c r="Q59" s="887"/>
      <c r="R59" s="887"/>
      <c r="S59" s="887"/>
      <c r="T59" s="887"/>
      <c r="U59" s="887"/>
      <c r="V59" s="887"/>
      <c r="W59" s="887"/>
      <c r="X59" s="888"/>
      <c r="Z59" s="64"/>
    </row>
    <row r="60" spans="2:26" x14ac:dyDescent="0.3">
      <c r="B60" s="886"/>
      <c r="C60" s="887"/>
      <c r="D60" s="887"/>
      <c r="E60" s="887"/>
      <c r="F60" s="887"/>
      <c r="G60" s="887"/>
      <c r="H60" s="887"/>
      <c r="I60" s="887"/>
      <c r="J60" s="887"/>
      <c r="K60" s="887"/>
      <c r="L60" s="887"/>
      <c r="M60" s="887"/>
      <c r="N60" s="887"/>
      <c r="O60" s="887"/>
      <c r="P60" s="887"/>
      <c r="Q60" s="887"/>
      <c r="R60" s="887"/>
      <c r="S60" s="887"/>
      <c r="T60" s="887"/>
      <c r="U60" s="887"/>
      <c r="V60" s="887"/>
      <c r="W60" s="887"/>
      <c r="X60" s="888"/>
      <c r="Z60" s="64"/>
    </row>
    <row r="61" spans="2:26" x14ac:dyDescent="0.3">
      <c r="B61" s="886"/>
      <c r="C61" s="887"/>
      <c r="D61" s="887"/>
      <c r="E61" s="887"/>
      <c r="F61" s="887"/>
      <c r="G61" s="887"/>
      <c r="H61" s="887"/>
      <c r="I61" s="887"/>
      <c r="J61" s="887"/>
      <c r="K61" s="887"/>
      <c r="L61" s="887"/>
      <c r="M61" s="887"/>
      <c r="N61" s="887"/>
      <c r="O61" s="887"/>
      <c r="P61" s="887"/>
      <c r="Q61" s="887"/>
      <c r="R61" s="887"/>
      <c r="S61" s="887"/>
      <c r="T61" s="887"/>
      <c r="U61" s="887"/>
      <c r="V61" s="887"/>
      <c r="W61" s="887"/>
      <c r="X61" s="888"/>
      <c r="Z61" s="64"/>
    </row>
    <row r="62" spans="2:26" x14ac:dyDescent="0.3">
      <c r="B62" s="886"/>
      <c r="C62" s="887"/>
      <c r="D62" s="887"/>
      <c r="E62" s="887"/>
      <c r="F62" s="887"/>
      <c r="G62" s="887"/>
      <c r="H62" s="887"/>
      <c r="I62" s="887"/>
      <c r="J62" s="887"/>
      <c r="K62" s="887"/>
      <c r="L62" s="887"/>
      <c r="M62" s="887"/>
      <c r="N62" s="887"/>
      <c r="O62" s="887"/>
      <c r="P62" s="887"/>
      <c r="Q62" s="887"/>
      <c r="R62" s="887"/>
      <c r="S62" s="887"/>
      <c r="T62" s="887"/>
      <c r="U62" s="887"/>
      <c r="V62" s="887"/>
      <c r="W62" s="887"/>
      <c r="X62" s="888"/>
      <c r="Z62" s="64"/>
    </row>
    <row r="63" spans="2:26" x14ac:dyDescent="0.3">
      <c r="B63" s="886"/>
      <c r="C63" s="887"/>
      <c r="D63" s="887"/>
      <c r="E63" s="887"/>
      <c r="F63" s="887"/>
      <c r="G63" s="887"/>
      <c r="H63" s="887"/>
      <c r="I63" s="887"/>
      <c r="J63" s="887"/>
      <c r="K63" s="887"/>
      <c r="L63" s="887"/>
      <c r="M63" s="887"/>
      <c r="N63" s="887"/>
      <c r="O63" s="887"/>
      <c r="P63" s="887"/>
      <c r="Q63" s="887"/>
      <c r="R63" s="887"/>
      <c r="S63" s="887"/>
      <c r="T63" s="887"/>
      <c r="U63" s="887"/>
      <c r="V63" s="887"/>
      <c r="W63" s="887"/>
      <c r="X63" s="888"/>
      <c r="Z63" s="64"/>
    </row>
    <row r="64" spans="2:26" x14ac:dyDescent="0.3">
      <c r="B64" s="886"/>
      <c r="C64" s="887"/>
      <c r="D64" s="887"/>
      <c r="E64" s="887"/>
      <c r="F64" s="887"/>
      <c r="G64" s="887"/>
      <c r="H64" s="887"/>
      <c r="I64" s="887"/>
      <c r="J64" s="887"/>
      <c r="K64" s="887"/>
      <c r="L64" s="887"/>
      <c r="M64" s="887"/>
      <c r="N64" s="887"/>
      <c r="O64" s="887"/>
      <c r="P64" s="887"/>
      <c r="Q64" s="887"/>
      <c r="R64" s="887"/>
      <c r="S64" s="887"/>
      <c r="T64" s="887"/>
      <c r="U64" s="887"/>
      <c r="V64" s="887"/>
      <c r="W64" s="887"/>
      <c r="X64" s="888"/>
      <c r="Z64" s="64"/>
    </row>
    <row r="65" spans="2:26" x14ac:dyDescent="0.3">
      <c r="B65" s="886"/>
      <c r="C65" s="887"/>
      <c r="D65" s="887"/>
      <c r="E65" s="887"/>
      <c r="F65" s="887"/>
      <c r="G65" s="887"/>
      <c r="H65" s="887"/>
      <c r="I65" s="887"/>
      <c r="J65" s="887"/>
      <c r="K65" s="887"/>
      <c r="L65" s="887"/>
      <c r="M65" s="887"/>
      <c r="N65" s="887"/>
      <c r="O65" s="887"/>
      <c r="P65" s="887"/>
      <c r="Q65" s="887"/>
      <c r="R65" s="887"/>
      <c r="S65" s="887"/>
      <c r="T65" s="887"/>
      <c r="U65" s="887"/>
      <c r="V65" s="887"/>
      <c r="W65" s="887"/>
      <c r="X65" s="888"/>
      <c r="Z65" s="64"/>
    </row>
    <row r="66" spans="2:26" x14ac:dyDescent="0.3">
      <c r="B66" s="886"/>
      <c r="C66" s="887"/>
      <c r="D66" s="887"/>
      <c r="E66" s="887"/>
      <c r="F66" s="887"/>
      <c r="G66" s="887"/>
      <c r="H66" s="887"/>
      <c r="I66" s="887"/>
      <c r="J66" s="887"/>
      <c r="K66" s="887"/>
      <c r="L66" s="887"/>
      <c r="M66" s="887"/>
      <c r="N66" s="887"/>
      <c r="O66" s="887"/>
      <c r="P66" s="887"/>
      <c r="Q66" s="887"/>
      <c r="R66" s="887"/>
      <c r="S66" s="887"/>
      <c r="T66" s="887"/>
      <c r="U66" s="887"/>
      <c r="V66" s="887"/>
      <c r="W66" s="887"/>
      <c r="X66" s="888"/>
      <c r="Z66" s="64"/>
    </row>
    <row r="67" spans="2:26" x14ac:dyDescent="0.3">
      <c r="B67" s="886"/>
      <c r="C67" s="887"/>
      <c r="D67" s="887"/>
      <c r="E67" s="887"/>
      <c r="F67" s="887"/>
      <c r="G67" s="887"/>
      <c r="H67" s="887"/>
      <c r="I67" s="887"/>
      <c r="J67" s="887"/>
      <c r="K67" s="887"/>
      <c r="L67" s="887"/>
      <c r="M67" s="887"/>
      <c r="N67" s="887"/>
      <c r="O67" s="887"/>
      <c r="P67" s="887"/>
      <c r="Q67" s="887"/>
      <c r="R67" s="887"/>
      <c r="S67" s="887"/>
      <c r="T67" s="887"/>
      <c r="U67" s="887"/>
      <c r="V67" s="887"/>
      <c r="W67" s="887"/>
      <c r="X67" s="888"/>
      <c r="Z67" s="64"/>
    </row>
    <row r="68" spans="2:26" x14ac:dyDescent="0.3">
      <c r="B68" s="886"/>
      <c r="C68" s="887"/>
      <c r="D68" s="887"/>
      <c r="E68" s="887"/>
      <c r="F68" s="887"/>
      <c r="G68" s="887"/>
      <c r="H68" s="887"/>
      <c r="I68" s="887"/>
      <c r="J68" s="887"/>
      <c r="K68" s="887"/>
      <c r="L68" s="887"/>
      <c r="M68" s="887"/>
      <c r="N68" s="887"/>
      <c r="O68" s="887"/>
      <c r="P68" s="887"/>
      <c r="Q68" s="887"/>
      <c r="R68" s="887"/>
      <c r="S68" s="887"/>
      <c r="T68" s="887"/>
      <c r="U68" s="887"/>
      <c r="V68" s="887"/>
      <c r="W68" s="887"/>
      <c r="X68" s="888"/>
      <c r="Z68" s="64"/>
    </row>
    <row r="69" spans="2:26" x14ac:dyDescent="0.3">
      <c r="B69" s="886"/>
      <c r="C69" s="887"/>
      <c r="D69" s="887"/>
      <c r="E69" s="887"/>
      <c r="F69" s="887"/>
      <c r="G69" s="887"/>
      <c r="H69" s="887"/>
      <c r="I69" s="887"/>
      <c r="J69" s="887"/>
      <c r="K69" s="887"/>
      <c r="L69" s="887"/>
      <c r="M69" s="887"/>
      <c r="N69" s="887"/>
      <c r="O69" s="887"/>
      <c r="P69" s="887"/>
      <c r="Q69" s="887"/>
      <c r="R69" s="887"/>
      <c r="S69" s="887"/>
      <c r="T69" s="887"/>
      <c r="U69" s="887"/>
      <c r="V69" s="887"/>
      <c r="W69" s="887"/>
      <c r="X69" s="888"/>
      <c r="Z69" s="64"/>
    </row>
    <row r="70" spans="2:26" x14ac:dyDescent="0.3">
      <c r="B70" s="886"/>
      <c r="C70" s="887"/>
      <c r="D70" s="887"/>
      <c r="E70" s="887"/>
      <c r="F70" s="887"/>
      <c r="G70" s="887"/>
      <c r="H70" s="887"/>
      <c r="I70" s="887"/>
      <c r="J70" s="887"/>
      <c r="K70" s="887"/>
      <c r="L70" s="887"/>
      <c r="M70" s="887"/>
      <c r="N70" s="887"/>
      <c r="O70" s="887"/>
      <c r="P70" s="887"/>
      <c r="Q70" s="887"/>
      <c r="R70" s="887"/>
      <c r="S70" s="887"/>
      <c r="T70" s="887"/>
      <c r="U70" s="887"/>
      <c r="V70" s="887"/>
      <c r="W70" s="887"/>
      <c r="X70" s="888"/>
      <c r="Z70" s="64"/>
    </row>
    <row r="71" spans="2:26" x14ac:dyDescent="0.3">
      <c r="B71" s="886"/>
      <c r="C71" s="887"/>
      <c r="D71" s="887"/>
      <c r="E71" s="887"/>
      <c r="F71" s="887"/>
      <c r="G71" s="887"/>
      <c r="H71" s="887"/>
      <c r="I71" s="887"/>
      <c r="J71" s="887"/>
      <c r="K71" s="887"/>
      <c r="L71" s="887"/>
      <c r="M71" s="887"/>
      <c r="N71" s="887"/>
      <c r="O71" s="887"/>
      <c r="P71" s="887"/>
      <c r="Q71" s="887"/>
      <c r="R71" s="887"/>
      <c r="S71" s="887"/>
      <c r="T71" s="887"/>
      <c r="U71" s="887"/>
      <c r="V71" s="887"/>
      <c r="W71" s="887"/>
      <c r="X71" s="888"/>
      <c r="Z71" s="64"/>
    </row>
    <row r="72" spans="2:26" x14ac:dyDescent="0.3">
      <c r="B72" s="886"/>
      <c r="C72" s="887"/>
      <c r="D72" s="887"/>
      <c r="E72" s="887"/>
      <c r="F72" s="887"/>
      <c r="G72" s="887"/>
      <c r="H72" s="887"/>
      <c r="I72" s="887"/>
      <c r="J72" s="887"/>
      <c r="K72" s="887"/>
      <c r="L72" s="887"/>
      <c r="M72" s="887"/>
      <c r="N72" s="887"/>
      <c r="O72" s="887"/>
      <c r="P72" s="887"/>
      <c r="Q72" s="887"/>
      <c r="R72" s="887"/>
      <c r="S72" s="887"/>
      <c r="T72" s="887"/>
      <c r="U72" s="887"/>
      <c r="V72" s="887"/>
      <c r="W72" s="887"/>
      <c r="X72" s="888"/>
      <c r="Z72" s="64"/>
    </row>
    <row r="73" spans="2:26" x14ac:dyDescent="0.3">
      <c r="B73" s="886"/>
      <c r="C73" s="887"/>
      <c r="D73" s="887"/>
      <c r="E73" s="887"/>
      <c r="F73" s="887"/>
      <c r="G73" s="887"/>
      <c r="H73" s="887"/>
      <c r="I73" s="887"/>
      <c r="J73" s="887"/>
      <c r="K73" s="887"/>
      <c r="L73" s="887"/>
      <c r="M73" s="887"/>
      <c r="N73" s="887"/>
      <c r="O73" s="887"/>
      <c r="P73" s="887"/>
      <c r="Q73" s="887"/>
      <c r="R73" s="887"/>
      <c r="S73" s="887"/>
      <c r="T73" s="887"/>
      <c r="U73" s="887"/>
      <c r="V73" s="887"/>
      <c r="W73" s="887"/>
      <c r="X73" s="888"/>
      <c r="Z73" s="64"/>
    </row>
    <row r="74" spans="2:26" x14ac:dyDescent="0.3">
      <c r="B74" s="886"/>
      <c r="C74" s="887"/>
      <c r="D74" s="887"/>
      <c r="E74" s="887"/>
      <c r="F74" s="887"/>
      <c r="G74" s="887"/>
      <c r="H74" s="887"/>
      <c r="I74" s="887"/>
      <c r="J74" s="887"/>
      <c r="K74" s="887"/>
      <c r="L74" s="887"/>
      <c r="M74" s="887"/>
      <c r="N74" s="887"/>
      <c r="O74" s="887"/>
      <c r="P74" s="887"/>
      <c r="Q74" s="887"/>
      <c r="R74" s="887"/>
      <c r="S74" s="887"/>
      <c r="T74" s="887"/>
      <c r="U74" s="887"/>
      <c r="V74" s="887"/>
      <c r="W74" s="887"/>
      <c r="X74" s="888"/>
      <c r="Z74" s="64"/>
    </row>
    <row r="75" spans="2:26" x14ac:dyDescent="0.3">
      <c r="B75" s="886"/>
      <c r="C75" s="887"/>
      <c r="D75" s="887"/>
      <c r="E75" s="887"/>
      <c r="F75" s="887"/>
      <c r="G75" s="887"/>
      <c r="H75" s="887"/>
      <c r="I75" s="887"/>
      <c r="J75" s="887"/>
      <c r="K75" s="887"/>
      <c r="L75" s="887"/>
      <c r="M75" s="887"/>
      <c r="N75" s="887"/>
      <c r="O75" s="887"/>
      <c r="P75" s="887"/>
      <c r="Q75" s="887"/>
      <c r="R75" s="887"/>
      <c r="S75" s="887"/>
      <c r="T75" s="887"/>
      <c r="U75" s="887"/>
      <c r="V75" s="887"/>
      <c r="W75" s="887"/>
      <c r="X75" s="888"/>
      <c r="Z75" s="64"/>
    </row>
    <row r="76" spans="2:26" x14ac:dyDescent="0.3">
      <c r="B76" s="886"/>
      <c r="C76" s="887"/>
      <c r="D76" s="887"/>
      <c r="E76" s="887"/>
      <c r="F76" s="887"/>
      <c r="G76" s="887"/>
      <c r="H76" s="887"/>
      <c r="I76" s="887"/>
      <c r="J76" s="887"/>
      <c r="K76" s="887"/>
      <c r="L76" s="887"/>
      <c r="M76" s="887"/>
      <c r="N76" s="887"/>
      <c r="O76" s="887"/>
      <c r="P76" s="887"/>
      <c r="Q76" s="887"/>
      <c r="R76" s="887"/>
      <c r="S76" s="887"/>
      <c r="T76" s="887"/>
      <c r="U76" s="887"/>
      <c r="V76" s="887"/>
      <c r="W76" s="887"/>
      <c r="X76" s="888"/>
      <c r="Z76" s="64"/>
    </row>
    <row r="77" spans="2:26" x14ac:dyDescent="0.3">
      <c r="B77" s="886"/>
      <c r="C77" s="887"/>
      <c r="D77" s="887"/>
      <c r="E77" s="887"/>
      <c r="F77" s="887"/>
      <c r="G77" s="887"/>
      <c r="H77" s="887"/>
      <c r="I77" s="887"/>
      <c r="J77" s="887"/>
      <c r="K77" s="887"/>
      <c r="L77" s="887"/>
      <c r="M77" s="887"/>
      <c r="N77" s="887"/>
      <c r="O77" s="887"/>
      <c r="P77" s="887"/>
      <c r="Q77" s="887"/>
      <c r="R77" s="887"/>
      <c r="S77" s="887"/>
      <c r="T77" s="887"/>
      <c r="U77" s="887"/>
      <c r="V77" s="887"/>
      <c r="W77" s="887"/>
      <c r="X77" s="888"/>
      <c r="Z77" s="64"/>
    </row>
    <row r="78" spans="2:26" ht="17.25" thickBot="1" x14ac:dyDescent="0.35">
      <c r="B78" s="889"/>
      <c r="C78" s="890"/>
      <c r="D78" s="890"/>
      <c r="E78" s="890"/>
      <c r="F78" s="890"/>
      <c r="G78" s="890"/>
      <c r="H78" s="890"/>
      <c r="I78" s="890"/>
      <c r="J78" s="890"/>
      <c r="K78" s="890"/>
      <c r="L78" s="890"/>
      <c r="M78" s="890"/>
      <c r="N78" s="890"/>
      <c r="O78" s="890"/>
      <c r="P78" s="890"/>
      <c r="Q78" s="890"/>
      <c r="R78" s="890"/>
      <c r="S78" s="890"/>
      <c r="T78" s="890"/>
      <c r="U78" s="890"/>
      <c r="V78" s="890"/>
      <c r="W78" s="890"/>
      <c r="X78" s="891"/>
      <c r="Z78" s="64"/>
    </row>
    <row r="79" spans="2:26" ht="17.25" thickBot="1" x14ac:dyDescent="0.35">
      <c r="B79" s="72"/>
      <c r="C79" s="72"/>
      <c r="D79" s="72"/>
      <c r="E79" s="72"/>
      <c r="F79" s="72"/>
      <c r="G79" s="72"/>
      <c r="H79" s="72"/>
      <c r="I79" s="72"/>
      <c r="J79" s="72"/>
      <c r="K79" s="72"/>
      <c r="L79" s="72"/>
      <c r="Z79" s="64"/>
    </row>
    <row r="80" spans="2:26" ht="18" thickBot="1" x14ac:dyDescent="0.35">
      <c r="B80" s="78" t="s">
        <v>435</v>
      </c>
      <c r="C80" s="79"/>
      <c r="D80" s="79"/>
      <c r="E80" s="79"/>
      <c r="F80" s="79"/>
      <c r="G80" s="79"/>
      <c r="H80" s="79"/>
      <c r="I80" s="79"/>
      <c r="J80" s="79"/>
      <c r="K80" s="79"/>
      <c r="L80" s="80"/>
      <c r="N80" s="78" t="s">
        <v>265</v>
      </c>
      <c r="O80" s="79"/>
      <c r="P80" s="79"/>
      <c r="Q80" s="79"/>
      <c r="R80" s="79"/>
      <c r="S80" s="79"/>
      <c r="T80" s="79"/>
      <c r="U80" s="79"/>
      <c r="V80" s="79"/>
      <c r="W80" s="79"/>
      <c r="X80" s="80"/>
      <c r="Z80" s="64"/>
    </row>
    <row r="81" spans="2:26" x14ac:dyDescent="0.3">
      <c r="B81" s="886"/>
      <c r="C81" s="887"/>
      <c r="D81" s="887"/>
      <c r="E81" s="887"/>
      <c r="F81" s="887"/>
      <c r="G81" s="887"/>
      <c r="H81" s="887"/>
      <c r="I81" s="887"/>
      <c r="J81" s="887"/>
      <c r="K81" s="887"/>
      <c r="L81" s="888"/>
      <c r="N81" s="886"/>
      <c r="O81" s="887"/>
      <c r="P81" s="887"/>
      <c r="Q81" s="887"/>
      <c r="R81" s="887"/>
      <c r="S81" s="887"/>
      <c r="T81" s="887"/>
      <c r="U81" s="887"/>
      <c r="V81" s="887"/>
      <c r="W81" s="887"/>
      <c r="X81" s="888"/>
      <c r="Z81" s="64"/>
    </row>
    <row r="82" spans="2:26" x14ac:dyDescent="0.3">
      <c r="B82" s="886"/>
      <c r="C82" s="887"/>
      <c r="D82" s="887"/>
      <c r="E82" s="887"/>
      <c r="F82" s="887"/>
      <c r="G82" s="887"/>
      <c r="H82" s="887"/>
      <c r="I82" s="887"/>
      <c r="J82" s="887"/>
      <c r="K82" s="887"/>
      <c r="L82" s="888"/>
      <c r="N82" s="886"/>
      <c r="O82" s="887"/>
      <c r="P82" s="887"/>
      <c r="Q82" s="887"/>
      <c r="R82" s="887"/>
      <c r="S82" s="887"/>
      <c r="T82" s="887"/>
      <c r="U82" s="887"/>
      <c r="V82" s="887"/>
      <c r="W82" s="887"/>
      <c r="X82" s="888"/>
      <c r="Z82" s="64"/>
    </row>
    <row r="83" spans="2:26" x14ac:dyDescent="0.3">
      <c r="B83" s="886"/>
      <c r="C83" s="887"/>
      <c r="D83" s="887"/>
      <c r="E83" s="887"/>
      <c r="F83" s="887"/>
      <c r="G83" s="887"/>
      <c r="H83" s="887"/>
      <c r="I83" s="887"/>
      <c r="J83" s="887"/>
      <c r="K83" s="887"/>
      <c r="L83" s="888"/>
      <c r="N83" s="886"/>
      <c r="O83" s="887"/>
      <c r="P83" s="887"/>
      <c r="Q83" s="887"/>
      <c r="R83" s="887"/>
      <c r="S83" s="887"/>
      <c r="T83" s="887"/>
      <c r="U83" s="887"/>
      <c r="V83" s="887"/>
      <c r="W83" s="887"/>
      <c r="X83" s="888"/>
      <c r="Z83" s="64"/>
    </row>
    <row r="84" spans="2:26" x14ac:dyDescent="0.3">
      <c r="B84" s="886"/>
      <c r="C84" s="887"/>
      <c r="D84" s="887"/>
      <c r="E84" s="887"/>
      <c r="F84" s="887"/>
      <c r="G84" s="887"/>
      <c r="H84" s="887"/>
      <c r="I84" s="887"/>
      <c r="J84" s="887"/>
      <c r="K84" s="887"/>
      <c r="L84" s="888"/>
      <c r="N84" s="886"/>
      <c r="O84" s="887"/>
      <c r="P84" s="887"/>
      <c r="Q84" s="887"/>
      <c r="R84" s="887"/>
      <c r="S84" s="887"/>
      <c r="T84" s="887"/>
      <c r="U84" s="887"/>
      <c r="V84" s="887"/>
      <c r="W84" s="887"/>
      <c r="X84" s="888"/>
      <c r="Z84" s="64"/>
    </row>
    <row r="85" spans="2:26" x14ac:dyDescent="0.3">
      <c r="B85" s="886"/>
      <c r="C85" s="887"/>
      <c r="D85" s="887"/>
      <c r="E85" s="887"/>
      <c r="F85" s="887"/>
      <c r="G85" s="887"/>
      <c r="H85" s="887"/>
      <c r="I85" s="887"/>
      <c r="J85" s="887"/>
      <c r="K85" s="887"/>
      <c r="L85" s="888"/>
      <c r="N85" s="886"/>
      <c r="O85" s="887"/>
      <c r="P85" s="887"/>
      <c r="Q85" s="887"/>
      <c r="R85" s="887"/>
      <c r="S85" s="887"/>
      <c r="T85" s="887"/>
      <c r="U85" s="887"/>
      <c r="V85" s="887"/>
      <c r="W85" s="887"/>
      <c r="X85" s="888"/>
      <c r="Z85" s="64"/>
    </row>
    <row r="86" spans="2:26" x14ac:dyDescent="0.3">
      <c r="B86" s="886"/>
      <c r="C86" s="887"/>
      <c r="D86" s="887"/>
      <c r="E86" s="887"/>
      <c r="F86" s="887"/>
      <c r="G86" s="887"/>
      <c r="H86" s="887"/>
      <c r="I86" s="887"/>
      <c r="J86" s="887"/>
      <c r="K86" s="887"/>
      <c r="L86" s="888"/>
      <c r="N86" s="886"/>
      <c r="O86" s="887"/>
      <c r="P86" s="887"/>
      <c r="Q86" s="887"/>
      <c r="R86" s="887"/>
      <c r="S86" s="887"/>
      <c r="T86" s="887"/>
      <c r="U86" s="887"/>
      <c r="V86" s="887"/>
      <c r="W86" s="887"/>
      <c r="X86" s="888"/>
      <c r="Z86" s="64"/>
    </row>
    <row r="87" spans="2:26" x14ac:dyDescent="0.3">
      <c r="B87" s="886"/>
      <c r="C87" s="887"/>
      <c r="D87" s="887"/>
      <c r="E87" s="887"/>
      <c r="F87" s="887"/>
      <c r="G87" s="887"/>
      <c r="H87" s="887"/>
      <c r="I87" s="887"/>
      <c r="J87" s="887"/>
      <c r="K87" s="887"/>
      <c r="L87" s="888"/>
      <c r="N87" s="886"/>
      <c r="O87" s="887"/>
      <c r="P87" s="887"/>
      <c r="Q87" s="887"/>
      <c r="R87" s="887"/>
      <c r="S87" s="887"/>
      <c r="T87" s="887"/>
      <c r="U87" s="887"/>
      <c r="V87" s="887"/>
      <c r="W87" s="887"/>
      <c r="X87" s="888"/>
      <c r="Z87" s="64"/>
    </row>
    <row r="88" spans="2:26" x14ac:dyDescent="0.3">
      <c r="B88" s="886"/>
      <c r="C88" s="887"/>
      <c r="D88" s="887"/>
      <c r="E88" s="887"/>
      <c r="F88" s="887"/>
      <c r="G88" s="887"/>
      <c r="H88" s="887"/>
      <c r="I88" s="887"/>
      <c r="J88" s="887"/>
      <c r="K88" s="887"/>
      <c r="L88" s="888"/>
      <c r="N88" s="886"/>
      <c r="O88" s="887"/>
      <c r="P88" s="887"/>
      <c r="Q88" s="887"/>
      <c r="R88" s="887"/>
      <c r="S88" s="887"/>
      <c r="T88" s="887"/>
      <c r="U88" s="887"/>
      <c r="V88" s="887"/>
      <c r="W88" s="887"/>
      <c r="X88" s="888"/>
      <c r="Z88" s="64"/>
    </row>
    <row r="89" spans="2:26" x14ac:dyDescent="0.3">
      <c r="B89" s="886"/>
      <c r="C89" s="887"/>
      <c r="D89" s="887"/>
      <c r="E89" s="887"/>
      <c r="F89" s="887"/>
      <c r="G89" s="887"/>
      <c r="H89" s="887"/>
      <c r="I89" s="887"/>
      <c r="J89" s="887"/>
      <c r="K89" s="887"/>
      <c r="L89" s="888"/>
      <c r="N89" s="886"/>
      <c r="O89" s="887"/>
      <c r="P89" s="887"/>
      <c r="Q89" s="887"/>
      <c r="R89" s="887"/>
      <c r="S89" s="887"/>
      <c r="T89" s="887"/>
      <c r="U89" s="887"/>
      <c r="V89" s="887"/>
      <c r="W89" s="887"/>
      <c r="X89" s="888"/>
      <c r="Z89" s="64"/>
    </row>
    <row r="90" spans="2:26" x14ac:dyDescent="0.3">
      <c r="B90" s="886"/>
      <c r="C90" s="887"/>
      <c r="D90" s="887"/>
      <c r="E90" s="887"/>
      <c r="F90" s="887"/>
      <c r="G90" s="887"/>
      <c r="H90" s="887"/>
      <c r="I90" s="887"/>
      <c r="J90" s="887"/>
      <c r="K90" s="887"/>
      <c r="L90" s="888"/>
      <c r="N90" s="886"/>
      <c r="O90" s="887"/>
      <c r="P90" s="887"/>
      <c r="Q90" s="887"/>
      <c r="R90" s="887"/>
      <c r="S90" s="887"/>
      <c r="T90" s="887"/>
      <c r="U90" s="887"/>
      <c r="V90" s="887"/>
      <c r="W90" s="887"/>
      <c r="X90" s="888"/>
      <c r="Z90" s="64"/>
    </row>
    <row r="91" spans="2:26" x14ac:dyDescent="0.3">
      <c r="B91" s="886"/>
      <c r="C91" s="887"/>
      <c r="D91" s="887"/>
      <c r="E91" s="887"/>
      <c r="F91" s="887"/>
      <c r="G91" s="887"/>
      <c r="H91" s="887"/>
      <c r="I91" s="887"/>
      <c r="J91" s="887"/>
      <c r="K91" s="887"/>
      <c r="L91" s="888"/>
      <c r="N91" s="886"/>
      <c r="O91" s="887"/>
      <c r="P91" s="887"/>
      <c r="Q91" s="887"/>
      <c r="R91" s="887"/>
      <c r="S91" s="887"/>
      <c r="T91" s="887"/>
      <c r="U91" s="887"/>
      <c r="V91" s="887"/>
      <c r="W91" s="887"/>
      <c r="X91" s="888"/>
      <c r="Z91" s="64"/>
    </row>
    <row r="92" spans="2:26" x14ac:dyDescent="0.3">
      <c r="B92" s="886"/>
      <c r="C92" s="887"/>
      <c r="D92" s="887"/>
      <c r="E92" s="887"/>
      <c r="F92" s="887"/>
      <c r="G92" s="887"/>
      <c r="H92" s="887"/>
      <c r="I92" s="887"/>
      <c r="J92" s="887"/>
      <c r="K92" s="887"/>
      <c r="L92" s="888"/>
      <c r="N92" s="886"/>
      <c r="O92" s="887"/>
      <c r="P92" s="887"/>
      <c r="Q92" s="887"/>
      <c r="R92" s="887"/>
      <c r="S92" s="887"/>
      <c r="T92" s="887"/>
      <c r="U92" s="887"/>
      <c r="V92" s="887"/>
      <c r="W92" s="887"/>
      <c r="X92" s="888"/>
      <c r="Z92" s="64"/>
    </row>
    <row r="93" spans="2:26" x14ac:dyDescent="0.3">
      <c r="B93" s="886"/>
      <c r="C93" s="887"/>
      <c r="D93" s="887"/>
      <c r="E93" s="887"/>
      <c r="F93" s="887"/>
      <c r="G93" s="887"/>
      <c r="H93" s="887"/>
      <c r="I93" s="887"/>
      <c r="J93" s="887"/>
      <c r="K93" s="887"/>
      <c r="L93" s="888"/>
      <c r="N93" s="886"/>
      <c r="O93" s="887"/>
      <c r="P93" s="887"/>
      <c r="Q93" s="887"/>
      <c r="R93" s="887"/>
      <c r="S93" s="887"/>
      <c r="T93" s="887"/>
      <c r="U93" s="887"/>
      <c r="V93" s="887"/>
      <c r="W93" s="887"/>
      <c r="X93" s="888"/>
      <c r="Z93" s="64"/>
    </row>
    <row r="94" spans="2:26" x14ac:dyDescent="0.3">
      <c r="B94" s="886"/>
      <c r="C94" s="887"/>
      <c r="D94" s="887"/>
      <c r="E94" s="887"/>
      <c r="F94" s="887"/>
      <c r="G94" s="887"/>
      <c r="H94" s="887"/>
      <c r="I94" s="887"/>
      <c r="J94" s="887"/>
      <c r="K94" s="887"/>
      <c r="L94" s="888"/>
      <c r="N94" s="886"/>
      <c r="O94" s="887"/>
      <c r="P94" s="887"/>
      <c r="Q94" s="887"/>
      <c r="R94" s="887"/>
      <c r="S94" s="887"/>
      <c r="T94" s="887"/>
      <c r="U94" s="887"/>
      <c r="V94" s="887"/>
      <c r="W94" s="887"/>
      <c r="X94" s="888"/>
      <c r="Z94" s="64"/>
    </row>
    <row r="95" spans="2:26" x14ac:dyDescent="0.3">
      <c r="B95" s="886"/>
      <c r="C95" s="887"/>
      <c r="D95" s="887"/>
      <c r="E95" s="887"/>
      <c r="F95" s="887"/>
      <c r="G95" s="887"/>
      <c r="H95" s="887"/>
      <c r="I95" s="887"/>
      <c r="J95" s="887"/>
      <c r="K95" s="887"/>
      <c r="L95" s="888"/>
      <c r="N95" s="886"/>
      <c r="O95" s="887"/>
      <c r="P95" s="887"/>
      <c r="Q95" s="887"/>
      <c r="R95" s="887"/>
      <c r="S95" s="887"/>
      <c r="T95" s="887"/>
      <c r="U95" s="887"/>
      <c r="V95" s="887"/>
      <c r="W95" s="887"/>
      <c r="X95" s="888"/>
      <c r="Z95" s="64"/>
    </row>
    <row r="96" spans="2:26" x14ac:dyDescent="0.3">
      <c r="B96" s="886"/>
      <c r="C96" s="887"/>
      <c r="D96" s="887"/>
      <c r="E96" s="887"/>
      <c r="F96" s="887"/>
      <c r="G96" s="887"/>
      <c r="H96" s="887"/>
      <c r="I96" s="887"/>
      <c r="J96" s="887"/>
      <c r="K96" s="887"/>
      <c r="L96" s="888"/>
      <c r="N96" s="886"/>
      <c r="O96" s="887"/>
      <c r="P96" s="887"/>
      <c r="Q96" s="887"/>
      <c r="R96" s="887"/>
      <c r="S96" s="887"/>
      <c r="T96" s="887"/>
      <c r="U96" s="887"/>
      <c r="V96" s="887"/>
      <c r="W96" s="887"/>
      <c r="X96" s="888"/>
      <c r="Z96" s="64"/>
    </row>
    <row r="97" spans="2:26" x14ac:dyDescent="0.3">
      <c r="B97" s="886"/>
      <c r="C97" s="887"/>
      <c r="D97" s="887"/>
      <c r="E97" s="887"/>
      <c r="F97" s="887"/>
      <c r="G97" s="887"/>
      <c r="H97" s="887"/>
      <c r="I97" s="887"/>
      <c r="J97" s="887"/>
      <c r="K97" s="887"/>
      <c r="L97" s="888"/>
      <c r="N97" s="886"/>
      <c r="O97" s="887"/>
      <c r="P97" s="887"/>
      <c r="Q97" s="887"/>
      <c r="R97" s="887"/>
      <c r="S97" s="887"/>
      <c r="T97" s="887"/>
      <c r="U97" s="887"/>
      <c r="V97" s="887"/>
      <c r="W97" s="887"/>
      <c r="X97" s="888"/>
      <c r="Z97" s="64"/>
    </row>
    <row r="98" spans="2:26" x14ac:dyDescent="0.3">
      <c r="B98" s="886"/>
      <c r="C98" s="887"/>
      <c r="D98" s="887"/>
      <c r="E98" s="887"/>
      <c r="F98" s="887"/>
      <c r="G98" s="887"/>
      <c r="H98" s="887"/>
      <c r="I98" s="887"/>
      <c r="J98" s="887"/>
      <c r="K98" s="887"/>
      <c r="L98" s="888"/>
      <c r="N98" s="886"/>
      <c r="O98" s="887"/>
      <c r="P98" s="887"/>
      <c r="Q98" s="887"/>
      <c r="R98" s="887"/>
      <c r="S98" s="887"/>
      <c r="T98" s="887"/>
      <c r="U98" s="887"/>
      <c r="V98" s="887"/>
      <c r="W98" s="887"/>
      <c r="X98" s="888"/>
      <c r="Z98" s="64"/>
    </row>
    <row r="99" spans="2:26" x14ac:dyDescent="0.3">
      <c r="B99" s="886"/>
      <c r="C99" s="887"/>
      <c r="D99" s="887"/>
      <c r="E99" s="887"/>
      <c r="F99" s="887"/>
      <c r="G99" s="887"/>
      <c r="H99" s="887"/>
      <c r="I99" s="887"/>
      <c r="J99" s="887"/>
      <c r="K99" s="887"/>
      <c r="L99" s="888"/>
      <c r="N99" s="886"/>
      <c r="O99" s="887"/>
      <c r="P99" s="887"/>
      <c r="Q99" s="887"/>
      <c r="R99" s="887"/>
      <c r="S99" s="887"/>
      <c r="T99" s="887"/>
      <c r="U99" s="887"/>
      <c r="V99" s="887"/>
      <c r="W99" s="887"/>
      <c r="X99" s="888"/>
      <c r="Z99" s="64"/>
    </row>
    <row r="100" spans="2:26" x14ac:dyDescent="0.3">
      <c r="B100" s="886"/>
      <c r="C100" s="887"/>
      <c r="D100" s="887"/>
      <c r="E100" s="887"/>
      <c r="F100" s="887"/>
      <c r="G100" s="887"/>
      <c r="H100" s="887"/>
      <c r="I100" s="887"/>
      <c r="J100" s="887"/>
      <c r="K100" s="887"/>
      <c r="L100" s="888"/>
      <c r="N100" s="886"/>
      <c r="O100" s="887"/>
      <c r="P100" s="887"/>
      <c r="Q100" s="887"/>
      <c r="R100" s="887"/>
      <c r="S100" s="887"/>
      <c r="T100" s="887"/>
      <c r="U100" s="887"/>
      <c r="V100" s="887"/>
      <c r="W100" s="887"/>
      <c r="X100" s="888"/>
      <c r="Z100" s="64"/>
    </row>
    <row r="101" spans="2:26" x14ac:dyDescent="0.3">
      <c r="B101" s="886"/>
      <c r="C101" s="887"/>
      <c r="D101" s="887"/>
      <c r="E101" s="887"/>
      <c r="F101" s="887"/>
      <c r="G101" s="887"/>
      <c r="H101" s="887"/>
      <c r="I101" s="887"/>
      <c r="J101" s="887"/>
      <c r="K101" s="887"/>
      <c r="L101" s="888"/>
      <c r="N101" s="886"/>
      <c r="O101" s="887"/>
      <c r="P101" s="887"/>
      <c r="Q101" s="887"/>
      <c r="R101" s="887"/>
      <c r="S101" s="887"/>
      <c r="T101" s="887"/>
      <c r="U101" s="887"/>
      <c r="V101" s="887"/>
      <c r="W101" s="887"/>
      <c r="X101" s="888"/>
      <c r="Z101" s="64"/>
    </row>
    <row r="102" spans="2:26" x14ac:dyDescent="0.3">
      <c r="B102" s="886"/>
      <c r="C102" s="887"/>
      <c r="D102" s="887"/>
      <c r="E102" s="887"/>
      <c r="F102" s="887"/>
      <c r="G102" s="887"/>
      <c r="H102" s="887"/>
      <c r="I102" s="887"/>
      <c r="J102" s="887"/>
      <c r="K102" s="887"/>
      <c r="L102" s="888"/>
      <c r="N102" s="886"/>
      <c r="O102" s="887"/>
      <c r="P102" s="887"/>
      <c r="Q102" s="887"/>
      <c r="R102" s="887"/>
      <c r="S102" s="887"/>
      <c r="T102" s="887"/>
      <c r="U102" s="887"/>
      <c r="V102" s="887"/>
      <c r="W102" s="887"/>
      <c r="X102" s="888"/>
      <c r="Z102" s="64"/>
    </row>
    <row r="103" spans="2:26" x14ac:dyDescent="0.3">
      <c r="B103" s="886"/>
      <c r="C103" s="887"/>
      <c r="D103" s="887"/>
      <c r="E103" s="887"/>
      <c r="F103" s="887"/>
      <c r="G103" s="887"/>
      <c r="H103" s="887"/>
      <c r="I103" s="887"/>
      <c r="J103" s="887"/>
      <c r="K103" s="887"/>
      <c r="L103" s="888"/>
      <c r="N103" s="886"/>
      <c r="O103" s="887"/>
      <c r="P103" s="887"/>
      <c r="Q103" s="887"/>
      <c r="R103" s="887"/>
      <c r="S103" s="887"/>
      <c r="T103" s="887"/>
      <c r="U103" s="887"/>
      <c r="V103" s="887"/>
      <c r="W103" s="887"/>
      <c r="X103" s="888"/>
      <c r="Z103" s="64"/>
    </row>
    <row r="104" spans="2:26" x14ac:dyDescent="0.3">
      <c r="B104" s="886"/>
      <c r="C104" s="887"/>
      <c r="D104" s="887"/>
      <c r="E104" s="887"/>
      <c r="F104" s="887"/>
      <c r="G104" s="887"/>
      <c r="H104" s="887"/>
      <c r="I104" s="887"/>
      <c r="J104" s="887"/>
      <c r="K104" s="887"/>
      <c r="L104" s="888"/>
      <c r="N104" s="886"/>
      <c r="O104" s="887"/>
      <c r="P104" s="887"/>
      <c r="Q104" s="887"/>
      <c r="R104" s="887"/>
      <c r="S104" s="887"/>
      <c r="T104" s="887"/>
      <c r="U104" s="887"/>
      <c r="V104" s="887"/>
      <c r="W104" s="887"/>
      <c r="X104" s="888"/>
      <c r="Z104" s="64"/>
    </row>
    <row r="105" spans="2:26" x14ac:dyDescent="0.3">
      <c r="B105" s="886"/>
      <c r="C105" s="887"/>
      <c r="D105" s="887"/>
      <c r="E105" s="887"/>
      <c r="F105" s="887"/>
      <c r="G105" s="887"/>
      <c r="H105" s="887"/>
      <c r="I105" s="887"/>
      <c r="J105" s="887"/>
      <c r="K105" s="887"/>
      <c r="L105" s="888"/>
      <c r="N105" s="886"/>
      <c r="O105" s="887"/>
      <c r="P105" s="887"/>
      <c r="Q105" s="887"/>
      <c r="R105" s="887"/>
      <c r="S105" s="887"/>
      <c r="T105" s="887"/>
      <c r="U105" s="887"/>
      <c r="V105" s="887"/>
      <c r="W105" s="887"/>
      <c r="X105" s="888"/>
      <c r="Z105" s="64"/>
    </row>
    <row r="106" spans="2:26" x14ac:dyDescent="0.3">
      <c r="B106" s="886"/>
      <c r="C106" s="887"/>
      <c r="D106" s="887"/>
      <c r="E106" s="887"/>
      <c r="F106" s="887"/>
      <c r="G106" s="887"/>
      <c r="H106" s="887"/>
      <c r="I106" s="887"/>
      <c r="J106" s="887"/>
      <c r="K106" s="887"/>
      <c r="L106" s="888"/>
      <c r="N106" s="886"/>
      <c r="O106" s="887"/>
      <c r="P106" s="887"/>
      <c r="Q106" s="887"/>
      <c r="R106" s="887"/>
      <c r="S106" s="887"/>
      <c r="T106" s="887"/>
      <c r="U106" s="887"/>
      <c r="V106" s="887"/>
      <c r="W106" s="887"/>
      <c r="X106" s="888"/>
      <c r="Z106" s="64"/>
    </row>
    <row r="107" spans="2:26" x14ac:dyDescent="0.3">
      <c r="B107" s="886"/>
      <c r="C107" s="887"/>
      <c r="D107" s="887"/>
      <c r="E107" s="887"/>
      <c r="F107" s="887"/>
      <c r="G107" s="887"/>
      <c r="H107" s="887"/>
      <c r="I107" s="887"/>
      <c r="J107" s="887"/>
      <c r="K107" s="887"/>
      <c r="L107" s="888"/>
      <c r="N107" s="886"/>
      <c r="O107" s="887"/>
      <c r="P107" s="887"/>
      <c r="Q107" s="887"/>
      <c r="R107" s="887"/>
      <c r="S107" s="887"/>
      <c r="T107" s="887"/>
      <c r="U107" s="887"/>
      <c r="V107" s="887"/>
      <c r="W107" s="887"/>
      <c r="X107" s="888"/>
      <c r="Z107" s="64"/>
    </row>
    <row r="108" spans="2:26" x14ac:dyDescent="0.3">
      <c r="B108" s="886"/>
      <c r="C108" s="887"/>
      <c r="D108" s="887"/>
      <c r="E108" s="887"/>
      <c r="F108" s="887"/>
      <c r="G108" s="887"/>
      <c r="H108" s="887"/>
      <c r="I108" s="887"/>
      <c r="J108" s="887"/>
      <c r="K108" s="887"/>
      <c r="L108" s="888"/>
      <c r="N108" s="886"/>
      <c r="O108" s="887"/>
      <c r="P108" s="887"/>
      <c r="Q108" s="887"/>
      <c r="R108" s="887"/>
      <c r="S108" s="887"/>
      <c r="T108" s="887"/>
      <c r="U108" s="887"/>
      <c r="V108" s="887"/>
      <c r="W108" s="887"/>
      <c r="X108" s="888"/>
      <c r="Z108" s="64"/>
    </row>
    <row r="109" spans="2:26" x14ac:dyDescent="0.3">
      <c r="B109" s="886"/>
      <c r="C109" s="887"/>
      <c r="D109" s="887"/>
      <c r="E109" s="887"/>
      <c r="F109" s="887"/>
      <c r="G109" s="887"/>
      <c r="H109" s="887"/>
      <c r="I109" s="887"/>
      <c r="J109" s="887"/>
      <c r="K109" s="887"/>
      <c r="L109" s="888"/>
      <c r="N109" s="886"/>
      <c r="O109" s="887"/>
      <c r="P109" s="887"/>
      <c r="Q109" s="887"/>
      <c r="R109" s="887"/>
      <c r="S109" s="887"/>
      <c r="T109" s="887"/>
      <c r="U109" s="887"/>
      <c r="V109" s="887"/>
      <c r="W109" s="887"/>
      <c r="X109" s="888"/>
      <c r="Z109" s="64"/>
    </row>
    <row r="110" spans="2:26" x14ac:dyDescent="0.3">
      <c r="B110" s="886"/>
      <c r="C110" s="887"/>
      <c r="D110" s="887"/>
      <c r="E110" s="887"/>
      <c r="F110" s="887"/>
      <c r="G110" s="887"/>
      <c r="H110" s="887"/>
      <c r="I110" s="887"/>
      <c r="J110" s="887"/>
      <c r="K110" s="887"/>
      <c r="L110" s="888"/>
      <c r="N110" s="886"/>
      <c r="O110" s="887"/>
      <c r="P110" s="887"/>
      <c r="Q110" s="887"/>
      <c r="R110" s="887"/>
      <c r="S110" s="887"/>
      <c r="T110" s="887"/>
      <c r="U110" s="887"/>
      <c r="V110" s="887"/>
      <c r="W110" s="887"/>
      <c r="X110" s="888"/>
      <c r="Z110" s="64"/>
    </row>
    <row r="111" spans="2:26" ht="17.25" thickBot="1" x14ac:dyDescent="0.35">
      <c r="B111" s="889"/>
      <c r="C111" s="890"/>
      <c r="D111" s="890"/>
      <c r="E111" s="890"/>
      <c r="F111" s="890"/>
      <c r="G111" s="890"/>
      <c r="H111" s="890"/>
      <c r="I111" s="890"/>
      <c r="J111" s="890"/>
      <c r="K111" s="890"/>
      <c r="L111" s="891"/>
      <c r="N111" s="889"/>
      <c r="O111" s="890"/>
      <c r="P111" s="890"/>
      <c r="Q111" s="890"/>
      <c r="R111" s="890"/>
      <c r="S111" s="890"/>
      <c r="T111" s="890"/>
      <c r="U111" s="890"/>
      <c r="V111" s="890"/>
      <c r="W111" s="890"/>
      <c r="X111" s="891"/>
      <c r="Z111" s="64"/>
    </row>
    <row r="112" spans="2:26" ht="17.25" thickBot="1" x14ac:dyDescent="0.35">
      <c r="Z112" s="64"/>
    </row>
    <row r="113" spans="2:26" ht="18" thickBot="1" x14ac:dyDescent="0.35">
      <c r="B113" s="78" t="s">
        <v>141</v>
      </c>
      <c r="C113" s="79"/>
      <c r="D113" s="79"/>
      <c r="E113" s="79"/>
      <c r="F113" s="79"/>
      <c r="G113" s="79"/>
      <c r="H113" s="79"/>
      <c r="I113" s="79"/>
      <c r="J113" s="79"/>
      <c r="K113" s="79"/>
      <c r="L113" s="80"/>
      <c r="N113" s="78" t="s">
        <v>264</v>
      </c>
      <c r="O113" s="79"/>
      <c r="P113" s="79"/>
      <c r="Q113" s="79"/>
      <c r="R113" s="79"/>
      <c r="S113" s="79"/>
      <c r="T113" s="79"/>
      <c r="U113" s="79"/>
      <c r="V113" s="79"/>
      <c r="W113" s="79"/>
      <c r="X113" s="80"/>
      <c r="Z113" s="64"/>
    </row>
    <row r="114" spans="2:26" x14ac:dyDescent="0.3">
      <c r="B114" s="886"/>
      <c r="C114" s="887"/>
      <c r="D114" s="887"/>
      <c r="E114" s="887"/>
      <c r="F114" s="887"/>
      <c r="G114" s="887"/>
      <c r="H114" s="887"/>
      <c r="I114" s="887"/>
      <c r="J114" s="887"/>
      <c r="K114" s="887"/>
      <c r="L114" s="888"/>
      <c r="N114" s="886"/>
      <c r="O114" s="887"/>
      <c r="P114" s="887"/>
      <c r="Q114" s="887"/>
      <c r="R114" s="887"/>
      <c r="S114" s="887"/>
      <c r="T114" s="887"/>
      <c r="U114" s="887"/>
      <c r="V114" s="887"/>
      <c r="W114" s="887"/>
      <c r="X114" s="888"/>
      <c r="Z114" s="64"/>
    </row>
    <row r="115" spans="2:26" x14ac:dyDescent="0.3">
      <c r="B115" s="886"/>
      <c r="C115" s="887"/>
      <c r="D115" s="887"/>
      <c r="E115" s="887"/>
      <c r="F115" s="887"/>
      <c r="G115" s="887"/>
      <c r="H115" s="887"/>
      <c r="I115" s="887"/>
      <c r="J115" s="887"/>
      <c r="K115" s="887"/>
      <c r="L115" s="888"/>
      <c r="N115" s="886"/>
      <c r="O115" s="887"/>
      <c r="P115" s="887"/>
      <c r="Q115" s="887"/>
      <c r="R115" s="887"/>
      <c r="S115" s="887"/>
      <c r="T115" s="887"/>
      <c r="U115" s="887"/>
      <c r="V115" s="887"/>
      <c r="W115" s="887"/>
      <c r="X115" s="888"/>
      <c r="Z115" s="64"/>
    </row>
    <row r="116" spans="2:26" x14ac:dyDescent="0.3">
      <c r="B116" s="886"/>
      <c r="C116" s="887"/>
      <c r="D116" s="887"/>
      <c r="E116" s="887"/>
      <c r="F116" s="887"/>
      <c r="G116" s="887"/>
      <c r="H116" s="887"/>
      <c r="I116" s="887"/>
      <c r="J116" s="887"/>
      <c r="K116" s="887"/>
      <c r="L116" s="888"/>
      <c r="N116" s="886"/>
      <c r="O116" s="887"/>
      <c r="P116" s="887"/>
      <c r="Q116" s="887"/>
      <c r="R116" s="887"/>
      <c r="S116" s="887"/>
      <c r="T116" s="887"/>
      <c r="U116" s="887"/>
      <c r="V116" s="887"/>
      <c r="W116" s="887"/>
      <c r="X116" s="888"/>
      <c r="Z116" s="64"/>
    </row>
    <row r="117" spans="2:26" x14ac:dyDescent="0.3">
      <c r="B117" s="886"/>
      <c r="C117" s="887"/>
      <c r="D117" s="887"/>
      <c r="E117" s="887"/>
      <c r="F117" s="887"/>
      <c r="G117" s="887"/>
      <c r="H117" s="887"/>
      <c r="I117" s="887"/>
      <c r="J117" s="887"/>
      <c r="K117" s="887"/>
      <c r="L117" s="888"/>
      <c r="N117" s="886"/>
      <c r="O117" s="887"/>
      <c r="P117" s="887"/>
      <c r="Q117" s="887"/>
      <c r="R117" s="887"/>
      <c r="S117" s="887"/>
      <c r="T117" s="887"/>
      <c r="U117" s="887"/>
      <c r="V117" s="887"/>
      <c r="W117" s="887"/>
      <c r="X117" s="888"/>
      <c r="Z117" s="64"/>
    </row>
    <row r="118" spans="2:26" x14ac:dyDescent="0.3">
      <c r="B118" s="886"/>
      <c r="C118" s="887"/>
      <c r="D118" s="887"/>
      <c r="E118" s="887"/>
      <c r="F118" s="887"/>
      <c r="G118" s="887"/>
      <c r="H118" s="887"/>
      <c r="I118" s="887"/>
      <c r="J118" s="887"/>
      <c r="K118" s="887"/>
      <c r="L118" s="888"/>
      <c r="N118" s="886"/>
      <c r="O118" s="887"/>
      <c r="P118" s="887"/>
      <c r="Q118" s="887"/>
      <c r="R118" s="887"/>
      <c r="S118" s="887"/>
      <c r="T118" s="887"/>
      <c r="U118" s="887"/>
      <c r="V118" s="887"/>
      <c r="W118" s="887"/>
      <c r="X118" s="888"/>
      <c r="Z118" s="64"/>
    </row>
    <row r="119" spans="2:26" x14ac:dyDescent="0.3">
      <c r="B119" s="886"/>
      <c r="C119" s="887"/>
      <c r="D119" s="887"/>
      <c r="E119" s="887"/>
      <c r="F119" s="887"/>
      <c r="G119" s="887"/>
      <c r="H119" s="887"/>
      <c r="I119" s="887"/>
      <c r="J119" s="887"/>
      <c r="K119" s="887"/>
      <c r="L119" s="888"/>
      <c r="N119" s="886"/>
      <c r="O119" s="887"/>
      <c r="P119" s="887"/>
      <c r="Q119" s="887"/>
      <c r="R119" s="887"/>
      <c r="S119" s="887"/>
      <c r="T119" s="887"/>
      <c r="U119" s="887"/>
      <c r="V119" s="887"/>
      <c r="W119" s="887"/>
      <c r="X119" s="888"/>
      <c r="Z119" s="64"/>
    </row>
    <row r="120" spans="2:26" x14ac:dyDescent="0.3">
      <c r="B120" s="886"/>
      <c r="C120" s="887"/>
      <c r="D120" s="887"/>
      <c r="E120" s="887"/>
      <c r="F120" s="887"/>
      <c r="G120" s="887"/>
      <c r="H120" s="887"/>
      <c r="I120" s="887"/>
      <c r="J120" s="887"/>
      <c r="K120" s="887"/>
      <c r="L120" s="888"/>
      <c r="N120" s="886"/>
      <c r="O120" s="887"/>
      <c r="P120" s="887"/>
      <c r="Q120" s="887"/>
      <c r="R120" s="887"/>
      <c r="S120" s="887"/>
      <c r="T120" s="887"/>
      <c r="U120" s="887"/>
      <c r="V120" s="887"/>
      <c r="W120" s="887"/>
      <c r="X120" s="888"/>
      <c r="Z120" s="64"/>
    </row>
    <row r="121" spans="2:26" x14ac:dyDescent="0.3">
      <c r="B121" s="886"/>
      <c r="C121" s="887"/>
      <c r="D121" s="887"/>
      <c r="E121" s="887"/>
      <c r="F121" s="887"/>
      <c r="G121" s="887"/>
      <c r="H121" s="887"/>
      <c r="I121" s="887"/>
      <c r="J121" s="887"/>
      <c r="K121" s="887"/>
      <c r="L121" s="888"/>
      <c r="N121" s="886"/>
      <c r="O121" s="887"/>
      <c r="P121" s="887"/>
      <c r="Q121" s="887"/>
      <c r="R121" s="887"/>
      <c r="S121" s="887"/>
      <c r="T121" s="887"/>
      <c r="U121" s="887"/>
      <c r="V121" s="887"/>
      <c r="W121" s="887"/>
      <c r="X121" s="888"/>
      <c r="Z121" s="64"/>
    </row>
    <row r="122" spans="2:26" x14ac:dyDescent="0.3">
      <c r="B122" s="886"/>
      <c r="C122" s="887"/>
      <c r="D122" s="887"/>
      <c r="E122" s="887"/>
      <c r="F122" s="887"/>
      <c r="G122" s="887"/>
      <c r="H122" s="887"/>
      <c r="I122" s="887"/>
      <c r="J122" s="887"/>
      <c r="K122" s="887"/>
      <c r="L122" s="888"/>
      <c r="N122" s="886"/>
      <c r="O122" s="887"/>
      <c r="P122" s="887"/>
      <c r="Q122" s="887"/>
      <c r="R122" s="887"/>
      <c r="S122" s="887"/>
      <c r="T122" s="887"/>
      <c r="U122" s="887"/>
      <c r="V122" s="887"/>
      <c r="W122" s="887"/>
      <c r="X122" s="888"/>
      <c r="Z122" s="64"/>
    </row>
    <row r="123" spans="2:26" x14ac:dyDescent="0.3">
      <c r="B123" s="886"/>
      <c r="C123" s="887"/>
      <c r="D123" s="887"/>
      <c r="E123" s="887"/>
      <c r="F123" s="887"/>
      <c r="G123" s="887"/>
      <c r="H123" s="887"/>
      <c r="I123" s="887"/>
      <c r="J123" s="887"/>
      <c r="K123" s="887"/>
      <c r="L123" s="888"/>
      <c r="N123" s="886"/>
      <c r="O123" s="887"/>
      <c r="P123" s="887"/>
      <c r="Q123" s="887"/>
      <c r="R123" s="887"/>
      <c r="S123" s="887"/>
      <c r="T123" s="887"/>
      <c r="U123" s="887"/>
      <c r="V123" s="887"/>
      <c r="W123" s="887"/>
      <c r="X123" s="888"/>
      <c r="Z123" s="64"/>
    </row>
    <row r="124" spans="2:26" x14ac:dyDescent="0.3">
      <c r="B124" s="886"/>
      <c r="C124" s="887"/>
      <c r="D124" s="887"/>
      <c r="E124" s="887"/>
      <c r="F124" s="887"/>
      <c r="G124" s="887"/>
      <c r="H124" s="887"/>
      <c r="I124" s="887"/>
      <c r="J124" s="887"/>
      <c r="K124" s="887"/>
      <c r="L124" s="888"/>
      <c r="N124" s="886"/>
      <c r="O124" s="887"/>
      <c r="P124" s="887"/>
      <c r="Q124" s="887"/>
      <c r="R124" s="887"/>
      <c r="S124" s="887"/>
      <c r="T124" s="887"/>
      <c r="U124" s="887"/>
      <c r="V124" s="887"/>
      <c r="W124" s="887"/>
      <c r="X124" s="888"/>
      <c r="Z124" s="64"/>
    </row>
    <row r="125" spans="2:26" x14ac:dyDescent="0.3">
      <c r="B125" s="886"/>
      <c r="C125" s="887"/>
      <c r="D125" s="887"/>
      <c r="E125" s="887"/>
      <c r="F125" s="887"/>
      <c r="G125" s="887"/>
      <c r="H125" s="887"/>
      <c r="I125" s="887"/>
      <c r="J125" s="887"/>
      <c r="K125" s="887"/>
      <c r="L125" s="888"/>
      <c r="N125" s="886"/>
      <c r="O125" s="887"/>
      <c r="P125" s="887"/>
      <c r="Q125" s="887"/>
      <c r="R125" s="887"/>
      <c r="S125" s="887"/>
      <c r="T125" s="887"/>
      <c r="U125" s="887"/>
      <c r="V125" s="887"/>
      <c r="W125" s="887"/>
      <c r="X125" s="888"/>
      <c r="Z125" s="64"/>
    </row>
    <row r="126" spans="2:26" x14ac:dyDescent="0.3">
      <c r="B126" s="886"/>
      <c r="C126" s="887"/>
      <c r="D126" s="887"/>
      <c r="E126" s="887"/>
      <c r="F126" s="887"/>
      <c r="G126" s="887"/>
      <c r="H126" s="887"/>
      <c r="I126" s="887"/>
      <c r="J126" s="887"/>
      <c r="K126" s="887"/>
      <c r="L126" s="888"/>
      <c r="N126" s="886"/>
      <c r="O126" s="887"/>
      <c r="P126" s="887"/>
      <c r="Q126" s="887"/>
      <c r="R126" s="887"/>
      <c r="S126" s="887"/>
      <c r="T126" s="887"/>
      <c r="U126" s="887"/>
      <c r="V126" s="887"/>
      <c r="W126" s="887"/>
      <c r="X126" s="888"/>
      <c r="Z126" s="64"/>
    </row>
    <row r="127" spans="2:26" x14ac:dyDescent="0.3">
      <c r="B127" s="886"/>
      <c r="C127" s="887"/>
      <c r="D127" s="887"/>
      <c r="E127" s="887"/>
      <c r="F127" s="887"/>
      <c r="G127" s="887"/>
      <c r="H127" s="887"/>
      <c r="I127" s="887"/>
      <c r="J127" s="887"/>
      <c r="K127" s="887"/>
      <c r="L127" s="888"/>
      <c r="N127" s="886"/>
      <c r="O127" s="887"/>
      <c r="P127" s="887"/>
      <c r="Q127" s="887"/>
      <c r="R127" s="887"/>
      <c r="S127" s="887"/>
      <c r="T127" s="887"/>
      <c r="U127" s="887"/>
      <c r="V127" s="887"/>
      <c r="W127" s="887"/>
      <c r="X127" s="888"/>
      <c r="Z127" s="64"/>
    </row>
    <row r="128" spans="2:26" x14ac:dyDescent="0.3">
      <c r="B128" s="886"/>
      <c r="C128" s="887"/>
      <c r="D128" s="887"/>
      <c r="E128" s="887"/>
      <c r="F128" s="887"/>
      <c r="G128" s="887"/>
      <c r="H128" s="887"/>
      <c r="I128" s="887"/>
      <c r="J128" s="887"/>
      <c r="K128" s="887"/>
      <c r="L128" s="888"/>
      <c r="N128" s="886"/>
      <c r="O128" s="887"/>
      <c r="P128" s="887"/>
      <c r="Q128" s="887"/>
      <c r="R128" s="887"/>
      <c r="S128" s="887"/>
      <c r="T128" s="887"/>
      <c r="U128" s="887"/>
      <c r="V128" s="887"/>
      <c r="W128" s="887"/>
      <c r="X128" s="888"/>
      <c r="Z128" s="64"/>
    </row>
    <row r="129" spans="2:26" x14ac:dyDescent="0.3">
      <c r="B129" s="886"/>
      <c r="C129" s="887"/>
      <c r="D129" s="887"/>
      <c r="E129" s="887"/>
      <c r="F129" s="887"/>
      <c r="G129" s="887"/>
      <c r="H129" s="887"/>
      <c r="I129" s="887"/>
      <c r="J129" s="887"/>
      <c r="K129" s="887"/>
      <c r="L129" s="888"/>
      <c r="N129" s="886"/>
      <c r="O129" s="887"/>
      <c r="P129" s="887"/>
      <c r="Q129" s="887"/>
      <c r="R129" s="887"/>
      <c r="S129" s="887"/>
      <c r="T129" s="887"/>
      <c r="U129" s="887"/>
      <c r="V129" s="887"/>
      <c r="W129" s="887"/>
      <c r="X129" s="888"/>
      <c r="Z129" s="64"/>
    </row>
    <row r="130" spans="2:26" x14ac:dyDescent="0.3">
      <c r="B130" s="886"/>
      <c r="C130" s="887"/>
      <c r="D130" s="887"/>
      <c r="E130" s="887"/>
      <c r="F130" s="887"/>
      <c r="G130" s="887"/>
      <c r="H130" s="887"/>
      <c r="I130" s="887"/>
      <c r="J130" s="887"/>
      <c r="K130" s="887"/>
      <c r="L130" s="888"/>
      <c r="N130" s="886"/>
      <c r="O130" s="887"/>
      <c r="P130" s="887"/>
      <c r="Q130" s="887"/>
      <c r="R130" s="887"/>
      <c r="S130" s="887"/>
      <c r="T130" s="887"/>
      <c r="U130" s="887"/>
      <c r="V130" s="887"/>
      <c r="W130" s="887"/>
      <c r="X130" s="888"/>
      <c r="Z130" s="64"/>
    </row>
    <row r="131" spans="2:26" x14ac:dyDescent="0.3">
      <c r="B131" s="886"/>
      <c r="C131" s="887"/>
      <c r="D131" s="887"/>
      <c r="E131" s="887"/>
      <c r="F131" s="887"/>
      <c r="G131" s="887"/>
      <c r="H131" s="887"/>
      <c r="I131" s="887"/>
      <c r="J131" s="887"/>
      <c r="K131" s="887"/>
      <c r="L131" s="888"/>
      <c r="N131" s="886"/>
      <c r="O131" s="887"/>
      <c r="P131" s="887"/>
      <c r="Q131" s="887"/>
      <c r="R131" s="887"/>
      <c r="S131" s="887"/>
      <c r="T131" s="887"/>
      <c r="U131" s="887"/>
      <c r="V131" s="887"/>
      <c r="W131" s="887"/>
      <c r="X131" s="888"/>
      <c r="Z131" s="64"/>
    </row>
    <row r="132" spans="2:26" x14ac:dyDescent="0.3">
      <c r="B132" s="886"/>
      <c r="C132" s="887"/>
      <c r="D132" s="887"/>
      <c r="E132" s="887"/>
      <c r="F132" s="887"/>
      <c r="G132" s="887"/>
      <c r="H132" s="887"/>
      <c r="I132" s="887"/>
      <c r="J132" s="887"/>
      <c r="K132" s="887"/>
      <c r="L132" s="888"/>
      <c r="N132" s="886"/>
      <c r="O132" s="887"/>
      <c r="P132" s="887"/>
      <c r="Q132" s="887"/>
      <c r="R132" s="887"/>
      <c r="S132" s="887"/>
      <c r="T132" s="887"/>
      <c r="U132" s="887"/>
      <c r="V132" s="887"/>
      <c r="W132" s="887"/>
      <c r="X132" s="888"/>
      <c r="Z132" s="64"/>
    </row>
    <row r="133" spans="2:26" x14ac:dyDescent="0.3">
      <c r="B133" s="886"/>
      <c r="C133" s="887"/>
      <c r="D133" s="887"/>
      <c r="E133" s="887"/>
      <c r="F133" s="887"/>
      <c r="G133" s="887"/>
      <c r="H133" s="887"/>
      <c r="I133" s="887"/>
      <c r="J133" s="887"/>
      <c r="K133" s="887"/>
      <c r="L133" s="888"/>
      <c r="N133" s="886"/>
      <c r="O133" s="887"/>
      <c r="P133" s="887"/>
      <c r="Q133" s="887"/>
      <c r="R133" s="887"/>
      <c r="S133" s="887"/>
      <c r="T133" s="887"/>
      <c r="U133" s="887"/>
      <c r="V133" s="887"/>
      <c r="W133" s="887"/>
      <c r="X133" s="888"/>
      <c r="Z133" s="64"/>
    </row>
    <row r="134" spans="2:26" x14ac:dyDescent="0.3">
      <c r="B134" s="886"/>
      <c r="C134" s="887"/>
      <c r="D134" s="887"/>
      <c r="E134" s="887"/>
      <c r="F134" s="887"/>
      <c r="G134" s="887"/>
      <c r="H134" s="887"/>
      <c r="I134" s="887"/>
      <c r="J134" s="887"/>
      <c r="K134" s="887"/>
      <c r="L134" s="888"/>
      <c r="N134" s="886"/>
      <c r="O134" s="887"/>
      <c r="P134" s="887"/>
      <c r="Q134" s="887"/>
      <c r="R134" s="887"/>
      <c r="S134" s="887"/>
      <c r="T134" s="887"/>
      <c r="U134" s="887"/>
      <c r="V134" s="887"/>
      <c r="W134" s="887"/>
      <c r="X134" s="888"/>
      <c r="Z134" s="64"/>
    </row>
    <row r="135" spans="2:26" x14ac:dyDescent="0.3">
      <c r="B135" s="886"/>
      <c r="C135" s="887"/>
      <c r="D135" s="887"/>
      <c r="E135" s="887"/>
      <c r="F135" s="887"/>
      <c r="G135" s="887"/>
      <c r="H135" s="887"/>
      <c r="I135" s="887"/>
      <c r="J135" s="887"/>
      <c r="K135" s="887"/>
      <c r="L135" s="888"/>
      <c r="N135" s="886"/>
      <c r="O135" s="887"/>
      <c r="P135" s="887"/>
      <c r="Q135" s="887"/>
      <c r="R135" s="887"/>
      <c r="S135" s="887"/>
      <c r="T135" s="887"/>
      <c r="U135" s="887"/>
      <c r="V135" s="887"/>
      <c r="W135" s="887"/>
      <c r="X135" s="888"/>
      <c r="Z135" s="64"/>
    </row>
    <row r="136" spans="2:26" x14ac:dyDescent="0.3">
      <c r="B136" s="886"/>
      <c r="C136" s="887"/>
      <c r="D136" s="887"/>
      <c r="E136" s="887"/>
      <c r="F136" s="887"/>
      <c r="G136" s="887"/>
      <c r="H136" s="887"/>
      <c r="I136" s="887"/>
      <c r="J136" s="887"/>
      <c r="K136" s="887"/>
      <c r="L136" s="888"/>
      <c r="N136" s="886"/>
      <c r="O136" s="887"/>
      <c r="P136" s="887"/>
      <c r="Q136" s="887"/>
      <c r="R136" s="887"/>
      <c r="S136" s="887"/>
      <c r="T136" s="887"/>
      <c r="U136" s="887"/>
      <c r="V136" s="887"/>
      <c r="W136" s="887"/>
      <c r="X136" s="888"/>
      <c r="Z136" s="64"/>
    </row>
    <row r="137" spans="2:26" x14ac:dyDescent="0.3">
      <c r="B137" s="886"/>
      <c r="C137" s="887"/>
      <c r="D137" s="887"/>
      <c r="E137" s="887"/>
      <c r="F137" s="887"/>
      <c r="G137" s="887"/>
      <c r="H137" s="887"/>
      <c r="I137" s="887"/>
      <c r="J137" s="887"/>
      <c r="K137" s="887"/>
      <c r="L137" s="888"/>
      <c r="N137" s="886"/>
      <c r="O137" s="887"/>
      <c r="P137" s="887"/>
      <c r="Q137" s="887"/>
      <c r="R137" s="887"/>
      <c r="S137" s="887"/>
      <c r="T137" s="887"/>
      <c r="U137" s="887"/>
      <c r="V137" s="887"/>
      <c r="W137" s="887"/>
      <c r="X137" s="888"/>
      <c r="Z137" s="64"/>
    </row>
    <row r="138" spans="2:26" x14ac:dyDescent="0.3">
      <c r="B138" s="886"/>
      <c r="C138" s="887"/>
      <c r="D138" s="887"/>
      <c r="E138" s="887"/>
      <c r="F138" s="887"/>
      <c r="G138" s="887"/>
      <c r="H138" s="887"/>
      <c r="I138" s="887"/>
      <c r="J138" s="887"/>
      <c r="K138" s="887"/>
      <c r="L138" s="888"/>
      <c r="N138" s="886"/>
      <c r="O138" s="887"/>
      <c r="P138" s="887"/>
      <c r="Q138" s="887"/>
      <c r="R138" s="887"/>
      <c r="S138" s="887"/>
      <c r="T138" s="887"/>
      <c r="U138" s="887"/>
      <c r="V138" s="887"/>
      <c r="W138" s="887"/>
      <c r="X138" s="888"/>
      <c r="Z138" s="64"/>
    </row>
    <row r="139" spans="2:26" x14ac:dyDescent="0.3">
      <c r="B139" s="886"/>
      <c r="C139" s="887"/>
      <c r="D139" s="887"/>
      <c r="E139" s="887"/>
      <c r="F139" s="887"/>
      <c r="G139" s="887"/>
      <c r="H139" s="887"/>
      <c r="I139" s="887"/>
      <c r="J139" s="887"/>
      <c r="K139" s="887"/>
      <c r="L139" s="888"/>
      <c r="N139" s="886"/>
      <c r="O139" s="887"/>
      <c r="P139" s="887"/>
      <c r="Q139" s="887"/>
      <c r="R139" s="887"/>
      <c r="S139" s="887"/>
      <c r="T139" s="887"/>
      <c r="U139" s="887"/>
      <c r="V139" s="887"/>
      <c r="W139" s="887"/>
      <c r="X139" s="888"/>
      <c r="Z139" s="64"/>
    </row>
    <row r="140" spans="2:26" x14ac:dyDescent="0.3">
      <c r="B140" s="886"/>
      <c r="C140" s="887"/>
      <c r="D140" s="887"/>
      <c r="E140" s="887"/>
      <c r="F140" s="887"/>
      <c r="G140" s="887"/>
      <c r="H140" s="887"/>
      <c r="I140" s="887"/>
      <c r="J140" s="887"/>
      <c r="K140" s="887"/>
      <c r="L140" s="888"/>
      <c r="N140" s="886"/>
      <c r="O140" s="887"/>
      <c r="P140" s="887"/>
      <c r="Q140" s="887"/>
      <c r="R140" s="887"/>
      <c r="S140" s="887"/>
      <c r="T140" s="887"/>
      <c r="U140" s="887"/>
      <c r="V140" s="887"/>
      <c r="W140" s="887"/>
      <c r="X140" s="888"/>
      <c r="Z140" s="64"/>
    </row>
    <row r="141" spans="2:26" x14ac:dyDescent="0.3">
      <c r="B141" s="886"/>
      <c r="C141" s="887"/>
      <c r="D141" s="887"/>
      <c r="E141" s="887"/>
      <c r="F141" s="887"/>
      <c r="G141" s="887"/>
      <c r="H141" s="887"/>
      <c r="I141" s="887"/>
      <c r="J141" s="887"/>
      <c r="K141" s="887"/>
      <c r="L141" s="888"/>
      <c r="N141" s="886"/>
      <c r="O141" s="887"/>
      <c r="P141" s="887"/>
      <c r="Q141" s="887"/>
      <c r="R141" s="887"/>
      <c r="S141" s="887"/>
      <c r="T141" s="887"/>
      <c r="U141" s="887"/>
      <c r="V141" s="887"/>
      <c r="W141" s="887"/>
      <c r="X141" s="888"/>
      <c r="Z141" s="64"/>
    </row>
    <row r="142" spans="2:26" x14ac:dyDescent="0.3">
      <c r="B142" s="886"/>
      <c r="C142" s="887"/>
      <c r="D142" s="887"/>
      <c r="E142" s="887"/>
      <c r="F142" s="887"/>
      <c r="G142" s="887"/>
      <c r="H142" s="887"/>
      <c r="I142" s="887"/>
      <c r="J142" s="887"/>
      <c r="K142" s="887"/>
      <c r="L142" s="888"/>
      <c r="N142" s="886"/>
      <c r="O142" s="887"/>
      <c r="P142" s="887"/>
      <c r="Q142" s="887"/>
      <c r="R142" s="887"/>
      <c r="S142" s="887"/>
      <c r="T142" s="887"/>
      <c r="U142" s="887"/>
      <c r="V142" s="887"/>
      <c r="W142" s="887"/>
      <c r="X142" s="888"/>
      <c r="Z142" s="64"/>
    </row>
    <row r="143" spans="2:26" x14ac:dyDescent="0.3">
      <c r="B143" s="886"/>
      <c r="C143" s="887"/>
      <c r="D143" s="887"/>
      <c r="E143" s="887"/>
      <c r="F143" s="887"/>
      <c r="G143" s="887"/>
      <c r="H143" s="887"/>
      <c r="I143" s="887"/>
      <c r="J143" s="887"/>
      <c r="K143" s="887"/>
      <c r="L143" s="888"/>
      <c r="N143" s="886"/>
      <c r="O143" s="887"/>
      <c r="P143" s="887"/>
      <c r="Q143" s="887"/>
      <c r="R143" s="887"/>
      <c r="S143" s="887"/>
      <c r="T143" s="887"/>
      <c r="U143" s="887"/>
      <c r="V143" s="887"/>
      <c r="W143" s="887"/>
      <c r="X143" s="888"/>
      <c r="Z143" s="64"/>
    </row>
    <row r="144" spans="2:26" ht="17.25" thickBot="1" x14ac:dyDescent="0.35">
      <c r="B144" s="889"/>
      <c r="C144" s="890"/>
      <c r="D144" s="890"/>
      <c r="E144" s="890"/>
      <c r="F144" s="890"/>
      <c r="G144" s="890"/>
      <c r="H144" s="890"/>
      <c r="I144" s="890"/>
      <c r="J144" s="890"/>
      <c r="K144" s="890"/>
      <c r="L144" s="891"/>
      <c r="N144" s="889"/>
      <c r="O144" s="890"/>
      <c r="P144" s="890"/>
      <c r="Q144" s="890"/>
      <c r="R144" s="890"/>
      <c r="S144" s="890"/>
      <c r="T144" s="890"/>
      <c r="U144" s="890"/>
      <c r="V144" s="890"/>
      <c r="W144" s="890"/>
      <c r="X144" s="891"/>
      <c r="Z144" s="64"/>
    </row>
    <row r="145" spans="2:26" ht="17.25" thickBot="1" x14ac:dyDescent="0.35">
      <c r="Z145" s="64"/>
    </row>
    <row r="146" spans="2:26" ht="18" thickBot="1" x14ac:dyDescent="0.35">
      <c r="B146" s="78" t="s">
        <v>437</v>
      </c>
      <c r="C146" s="79"/>
      <c r="D146" s="79"/>
      <c r="E146" s="79"/>
      <c r="F146" s="79"/>
      <c r="G146" s="79"/>
      <c r="H146" s="79"/>
      <c r="I146" s="79"/>
      <c r="J146" s="79"/>
      <c r="K146" s="79"/>
      <c r="L146" s="79"/>
      <c r="M146" s="79"/>
      <c r="N146" s="79"/>
      <c r="O146" s="79"/>
      <c r="P146" s="79"/>
      <c r="Q146" s="79"/>
      <c r="R146" s="79"/>
      <c r="S146" s="79"/>
      <c r="T146" s="79"/>
      <c r="U146" s="79"/>
      <c r="V146" s="79"/>
      <c r="W146" s="79"/>
      <c r="X146" s="80"/>
      <c r="Z146" s="64"/>
    </row>
    <row r="147" spans="2:26" x14ac:dyDescent="0.3">
      <c r="B147" s="886"/>
      <c r="C147" s="887"/>
      <c r="D147" s="887"/>
      <c r="E147" s="887"/>
      <c r="F147" s="887"/>
      <c r="G147" s="887"/>
      <c r="H147" s="887"/>
      <c r="I147" s="887"/>
      <c r="J147" s="887"/>
      <c r="K147" s="887"/>
      <c r="L147" s="887"/>
      <c r="M147" s="887"/>
      <c r="N147" s="887"/>
      <c r="O147" s="887"/>
      <c r="P147" s="887"/>
      <c r="Q147" s="887"/>
      <c r="R147" s="887"/>
      <c r="S147" s="887"/>
      <c r="T147" s="887"/>
      <c r="U147" s="887"/>
      <c r="V147" s="887"/>
      <c r="W147" s="887"/>
      <c r="X147" s="888"/>
      <c r="Z147" s="64"/>
    </row>
    <row r="148" spans="2:26" x14ac:dyDescent="0.3">
      <c r="B148" s="886"/>
      <c r="C148" s="887"/>
      <c r="D148" s="887"/>
      <c r="E148" s="887"/>
      <c r="F148" s="887"/>
      <c r="G148" s="887"/>
      <c r="H148" s="887"/>
      <c r="I148" s="887"/>
      <c r="J148" s="887"/>
      <c r="K148" s="887"/>
      <c r="L148" s="887"/>
      <c r="M148" s="887"/>
      <c r="N148" s="887"/>
      <c r="O148" s="887"/>
      <c r="P148" s="887"/>
      <c r="Q148" s="887"/>
      <c r="R148" s="887"/>
      <c r="S148" s="887"/>
      <c r="T148" s="887"/>
      <c r="U148" s="887"/>
      <c r="V148" s="887"/>
      <c r="W148" s="887"/>
      <c r="X148" s="888"/>
      <c r="Z148" s="64"/>
    </row>
    <row r="149" spans="2:26" x14ac:dyDescent="0.3">
      <c r="B149" s="886"/>
      <c r="C149" s="887"/>
      <c r="D149" s="887"/>
      <c r="E149" s="887"/>
      <c r="F149" s="887"/>
      <c r="G149" s="887"/>
      <c r="H149" s="887"/>
      <c r="I149" s="887"/>
      <c r="J149" s="887"/>
      <c r="K149" s="887"/>
      <c r="L149" s="887"/>
      <c r="M149" s="887"/>
      <c r="N149" s="887"/>
      <c r="O149" s="887"/>
      <c r="P149" s="887"/>
      <c r="Q149" s="887"/>
      <c r="R149" s="887"/>
      <c r="S149" s="887"/>
      <c r="T149" s="887"/>
      <c r="U149" s="887"/>
      <c r="V149" s="887"/>
      <c r="W149" s="887"/>
      <c r="X149" s="888"/>
      <c r="Z149" s="64"/>
    </row>
    <row r="150" spans="2:26" x14ac:dyDescent="0.3">
      <c r="B150" s="886"/>
      <c r="C150" s="887"/>
      <c r="D150" s="887"/>
      <c r="E150" s="887"/>
      <c r="F150" s="887"/>
      <c r="G150" s="887"/>
      <c r="H150" s="887"/>
      <c r="I150" s="887"/>
      <c r="J150" s="887"/>
      <c r="K150" s="887"/>
      <c r="L150" s="887"/>
      <c r="M150" s="887"/>
      <c r="N150" s="887"/>
      <c r="O150" s="887"/>
      <c r="P150" s="887"/>
      <c r="Q150" s="887"/>
      <c r="R150" s="887"/>
      <c r="S150" s="887"/>
      <c r="T150" s="887"/>
      <c r="U150" s="887"/>
      <c r="V150" s="887"/>
      <c r="W150" s="887"/>
      <c r="X150" s="888"/>
      <c r="Z150" s="64"/>
    </row>
    <row r="151" spans="2:26" x14ac:dyDescent="0.3">
      <c r="B151" s="886"/>
      <c r="C151" s="887"/>
      <c r="D151" s="887"/>
      <c r="E151" s="887"/>
      <c r="F151" s="887"/>
      <c r="G151" s="887"/>
      <c r="H151" s="887"/>
      <c r="I151" s="887"/>
      <c r="J151" s="887"/>
      <c r="K151" s="887"/>
      <c r="L151" s="887"/>
      <c r="M151" s="887"/>
      <c r="N151" s="887"/>
      <c r="O151" s="887"/>
      <c r="P151" s="887"/>
      <c r="Q151" s="887"/>
      <c r="R151" s="887"/>
      <c r="S151" s="887"/>
      <c r="T151" s="887"/>
      <c r="U151" s="887"/>
      <c r="V151" s="887"/>
      <c r="W151" s="887"/>
      <c r="X151" s="888"/>
      <c r="Z151" s="64"/>
    </row>
    <row r="152" spans="2:26" x14ac:dyDescent="0.3">
      <c r="B152" s="886"/>
      <c r="C152" s="887"/>
      <c r="D152" s="887"/>
      <c r="E152" s="887"/>
      <c r="F152" s="887"/>
      <c r="G152" s="887"/>
      <c r="H152" s="887"/>
      <c r="I152" s="887"/>
      <c r="J152" s="887"/>
      <c r="K152" s="887"/>
      <c r="L152" s="887"/>
      <c r="M152" s="887"/>
      <c r="N152" s="887"/>
      <c r="O152" s="887"/>
      <c r="P152" s="887"/>
      <c r="Q152" s="887"/>
      <c r="R152" s="887"/>
      <c r="S152" s="887"/>
      <c r="T152" s="887"/>
      <c r="U152" s="887"/>
      <c r="V152" s="887"/>
      <c r="W152" s="887"/>
      <c r="X152" s="888"/>
      <c r="Z152" s="64"/>
    </row>
    <row r="153" spans="2:26" x14ac:dyDescent="0.3">
      <c r="B153" s="886"/>
      <c r="C153" s="887"/>
      <c r="D153" s="887"/>
      <c r="E153" s="887"/>
      <c r="F153" s="887"/>
      <c r="G153" s="887"/>
      <c r="H153" s="887"/>
      <c r="I153" s="887"/>
      <c r="J153" s="887"/>
      <c r="K153" s="887"/>
      <c r="L153" s="887"/>
      <c r="M153" s="887"/>
      <c r="N153" s="887"/>
      <c r="O153" s="887"/>
      <c r="P153" s="887"/>
      <c r="Q153" s="887"/>
      <c r="R153" s="887"/>
      <c r="S153" s="887"/>
      <c r="T153" s="887"/>
      <c r="U153" s="887"/>
      <c r="V153" s="887"/>
      <c r="W153" s="887"/>
      <c r="X153" s="888"/>
      <c r="Z153" s="64"/>
    </row>
    <row r="154" spans="2:26" x14ac:dyDescent="0.3">
      <c r="B154" s="886"/>
      <c r="C154" s="887"/>
      <c r="D154" s="887"/>
      <c r="E154" s="887"/>
      <c r="F154" s="887"/>
      <c r="G154" s="887"/>
      <c r="H154" s="887"/>
      <c r="I154" s="887"/>
      <c r="J154" s="887"/>
      <c r="K154" s="887"/>
      <c r="L154" s="887"/>
      <c r="M154" s="887"/>
      <c r="N154" s="887"/>
      <c r="O154" s="887"/>
      <c r="P154" s="887"/>
      <c r="Q154" s="887"/>
      <c r="R154" s="887"/>
      <c r="S154" s="887"/>
      <c r="T154" s="887"/>
      <c r="U154" s="887"/>
      <c r="V154" s="887"/>
      <c r="W154" s="887"/>
      <c r="X154" s="888"/>
      <c r="Z154" s="64"/>
    </row>
    <row r="155" spans="2:26" x14ac:dyDescent="0.3">
      <c r="B155" s="886"/>
      <c r="C155" s="887"/>
      <c r="D155" s="887"/>
      <c r="E155" s="887"/>
      <c r="F155" s="887"/>
      <c r="G155" s="887"/>
      <c r="H155" s="887"/>
      <c r="I155" s="887"/>
      <c r="J155" s="887"/>
      <c r="K155" s="887"/>
      <c r="L155" s="887"/>
      <c r="M155" s="887"/>
      <c r="N155" s="887"/>
      <c r="O155" s="887"/>
      <c r="P155" s="887"/>
      <c r="Q155" s="887"/>
      <c r="R155" s="887"/>
      <c r="S155" s="887"/>
      <c r="T155" s="887"/>
      <c r="U155" s="887"/>
      <c r="V155" s="887"/>
      <c r="W155" s="887"/>
      <c r="X155" s="888"/>
      <c r="Z155" s="64"/>
    </row>
    <row r="156" spans="2:26" x14ac:dyDescent="0.3">
      <c r="B156" s="886"/>
      <c r="C156" s="887"/>
      <c r="D156" s="887"/>
      <c r="E156" s="887"/>
      <c r="F156" s="887"/>
      <c r="G156" s="887"/>
      <c r="H156" s="887"/>
      <c r="I156" s="887"/>
      <c r="J156" s="887"/>
      <c r="K156" s="887"/>
      <c r="L156" s="887"/>
      <c r="M156" s="887"/>
      <c r="N156" s="887"/>
      <c r="O156" s="887"/>
      <c r="P156" s="887"/>
      <c r="Q156" s="887"/>
      <c r="R156" s="887"/>
      <c r="S156" s="887"/>
      <c r="T156" s="887"/>
      <c r="U156" s="887"/>
      <c r="V156" s="887"/>
      <c r="W156" s="887"/>
      <c r="X156" s="888"/>
      <c r="Z156" s="64"/>
    </row>
    <row r="157" spans="2:26" x14ac:dyDescent="0.3">
      <c r="B157" s="886"/>
      <c r="C157" s="887"/>
      <c r="D157" s="887"/>
      <c r="E157" s="887"/>
      <c r="F157" s="887"/>
      <c r="G157" s="887"/>
      <c r="H157" s="887"/>
      <c r="I157" s="887"/>
      <c r="J157" s="887"/>
      <c r="K157" s="887"/>
      <c r="L157" s="887"/>
      <c r="M157" s="887"/>
      <c r="N157" s="887"/>
      <c r="O157" s="887"/>
      <c r="P157" s="887"/>
      <c r="Q157" s="887"/>
      <c r="R157" s="887"/>
      <c r="S157" s="887"/>
      <c r="T157" s="887"/>
      <c r="U157" s="887"/>
      <c r="V157" s="887"/>
      <c r="W157" s="887"/>
      <c r="X157" s="888"/>
      <c r="Z157" s="64"/>
    </row>
    <row r="158" spans="2:26" x14ac:dyDescent="0.3">
      <c r="B158" s="886"/>
      <c r="C158" s="887"/>
      <c r="D158" s="887"/>
      <c r="E158" s="887"/>
      <c r="F158" s="887"/>
      <c r="G158" s="887"/>
      <c r="H158" s="887"/>
      <c r="I158" s="887"/>
      <c r="J158" s="887"/>
      <c r="K158" s="887"/>
      <c r="L158" s="887"/>
      <c r="M158" s="887"/>
      <c r="N158" s="887"/>
      <c r="O158" s="887"/>
      <c r="P158" s="887"/>
      <c r="Q158" s="887"/>
      <c r="R158" s="887"/>
      <c r="S158" s="887"/>
      <c r="T158" s="887"/>
      <c r="U158" s="887"/>
      <c r="V158" s="887"/>
      <c r="W158" s="887"/>
      <c r="X158" s="888"/>
      <c r="Z158" s="64"/>
    </row>
    <row r="159" spans="2:26" x14ac:dyDescent="0.3">
      <c r="B159" s="886"/>
      <c r="C159" s="887"/>
      <c r="D159" s="887"/>
      <c r="E159" s="887"/>
      <c r="F159" s="887"/>
      <c r="G159" s="887"/>
      <c r="H159" s="887"/>
      <c r="I159" s="887"/>
      <c r="J159" s="887"/>
      <c r="K159" s="887"/>
      <c r="L159" s="887"/>
      <c r="M159" s="887"/>
      <c r="N159" s="887"/>
      <c r="O159" s="887"/>
      <c r="P159" s="887"/>
      <c r="Q159" s="887"/>
      <c r="R159" s="887"/>
      <c r="S159" s="887"/>
      <c r="T159" s="887"/>
      <c r="U159" s="887"/>
      <c r="V159" s="887"/>
      <c r="W159" s="887"/>
      <c r="X159" s="888"/>
      <c r="Z159" s="64"/>
    </row>
    <row r="160" spans="2:26" x14ac:dyDescent="0.3">
      <c r="B160" s="886"/>
      <c r="C160" s="887"/>
      <c r="D160" s="887"/>
      <c r="E160" s="887"/>
      <c r="F160" s="887"/>
      <c r="G160" s="887"/>
      <c r="H160" s="887"/>
      <c r="I160" s="887"/>
      <c r="J160" s="887"/>
      <c r="K160" s="887"/>
      <c r="L160" s="887"/>
      <c r="M160" s="887"/>
      <c r="N160" s="887"/>
      <c r="O160" s="887"/>
      <c r="P160" s="887"/>
      <c r="Q160" s="887"/>
      <c r="R160" s="887"/>
      <c r="S160" s="887"/>
      <c r="T160" s="887"/>
      <c r="U160" s="887"/>
      <c r="V160" s="887"/>
      <c r="W160" s="887"/>
      <c r="X160" s="888"/>
      <c r="Z160" s="64"/>
    </row>
    <row r="161" spans="2:26" x14ac:dyDescent="0.3">
      <c r="B161" s="886"/>
      <c r="C161" s="887"/>
      <c r="D161" s="887"/>
      <c r="E161" s="887"/>
      <c r="F161" s="887"/>
      <c r="G161" s="887"/>
      <c r="H161" s="887"/>
      <c r="I161" s="887"/>
      <c r="J161" s="887"/>
      <c r="K161" s="887"/>
      <c r="L161" s="887"/>
      <c r="M161" s="887"/>
      <c r="N161" s="887"/>
      <c r="O161" s="887"/>
      <c r="P161" s="887"/>
      <c r="Q161" s="887"/>
      <c r="R161" s="887"/>
      <c r="S161" s="887"/>
      <c r="T161" s="887"/>
      <c r="U161" s="887"/>
      <c r="V161" s="887"/>
      <c r="W161" s="887"/>
      <c r="X161" s="888"/>
      <c r="Z161" s="64"/>
    </row>
    <row r="162" spans="2:26" x14ac:dyDescent="0.3">
      <c r="B162" s="886"/>
      <c r="C162" s="887"/>
      <c r="D162" s="887"/>
      <c r="E162" s="887"/>
      <c r="F162" s="887"/>
      <c r="G162" s="887"/>
      <c r="H162" s="887"/>
      <c r="I162" s="887"/>
      <c r="J162" s="887"/>
      <c r="K162" s="887"/>
      <c r="L162" s="887"/>
      <c r="M162" s="887"/>
      <c r="N162" s="887"/>
      <c r="O162" s="887"/>
      <c r="P162" s="887"/>
      <c r="Q162" s="887"/>
      <c r="R162" s="887"/>
      <c r="S162" s="887"/>
      <c r="T162" s="887"/>
      <c r="U162" s="887"/>
      <c r="V162" s="887"/>
      <c r="W162" s="887"/>
      <c r="X162" s="888"/>
      <c r="Z162" s="64"/>
    </row>
    <row r="163" spans="2:26" x14ac:dyDescent="0.3">
      <c r="B163" s="886"/>
      <c r="C163" s="887"/>
      <c r="D163" s="887"/>
      <c r="E163" s="887"/>
      <c r="F163" s="887"/>
      <c r="G163" s="887"/>
      <c r="H163" s="887"/>
      <c r="I163" s="887"/>
      <c r="J163" s="887"/>
      <c r="K163" s="887"/>
      <c r="L163" s="887"/>
      <c r="M163" s="887"/>
      <c r="N163" s="887"/>
      <c r="O163" s="887"/>
      <c r="P163" s="887"/>
      <c r="Q163" s="887"/>
      <c r="R163" s="887"/>
      <c r="S163" s="887"/>
      <c r="T163" s="887"/>
      <c r="U163" s="887"/>
      <c r="V163" s="887"/>
      <c r="W163" s="887"/>
      <c r="X163" s="888"/>
      <c r="Z163" s="64"/>
    </row>
    <row r="164" spans="2:26" x14ac:dyDescent="0.3">
      <c r="B164" s="886"/>
      <c r="C164" s="887"/>
      <c r="D164" s="887"/>
      <c r="E164" s="887"/>
      <c r="F164" s="887"/>
      <c r="G164" s="887"/>
      <c r="H164" s="887"/>
      <c r="I164" s="887"/>
      <c r="J164" s="887"/>
      <c r="K164" s="887"/>
      <c r="L164" s="887"/>
      <c r="M164" s="887"/>
      <c r="N164" s="887"/>
      <c r="O164" s="887"/>
      <c r="P164" s="887"/>
      <c r="Q164" s="887"/>
      <c r="R164" s="887"/>
      <c r="S164" s="887"/>
      <c r="T164" s="887"/>
      <c r="U164" s="887"/>
      <c r="V164" s="887"/>
      <c r="W164" s="887"/>
      <c r="X164" s="888"/>
      <c r="Z164" s="64"/>
    </row>
    <row r="165" spans="2:26" x14ac:dyDescent="0.3">
      <c r="B165" s="886"/>
      <c r="C165" s="887"/>
      <c r="D165" s="887"/>
      <c r="E165" s="887"/>
      <c r="F165" s="887"/>
      <c r="G165" s="887"/>
      <c r="H165" s="887"/>
      <c r="I165" s="887"/>
      <c r="J165" s="887"/>
      <c r="K165" s="887"/>
      <c r="L165" s="887"/>
      <c r="M165" s="887"/>
      <c r="N165" s="887"/>
      <c r="O165" s="887"/>
      <c r="P165" s="887"/>
      <c r="Q165" s="887"/>
      <c r="R165" s="887"/>
      <c r="S165" s="887"/>
      <c r="T165" s="887"/>
      <c r="U165" s="887"/>
      <c r="V165" s="887"/>
      <c r="W165" s="887"/>
      <c r="X165" s="888"/>
      <c r="Z165" s="64"/>
    </row>
    <row r="166" spans="2:26" x14ac:dyDescent="0.3">
      <c r="B166" s="886"/>
      <c r="C166" s="887"/>
      <c r="D166" s="887"/>
      <c r="E166" s="887"/>
      <c r="F166" s="887"/>
      <c r="G166" s="887"/>
      <c r="H166" s="887"/>
      <c r="I166" s="887"/>
      <c r="J166" s="887"/>
      <c r="K166" s="887"/>
      <c r="L166" s="887"/>
      <c r="M166" s="887"/>
      <c r="N166" s="887"/>
      <c r="O166" s="887"/>
      <c r="P166" s="887"/>
      <c r="Q166" s="887"/>
      <c r="R166" s="887"/>
      <c r="S166" s="887"/>
      <c r="T166" s="887"/>
      <c r="U166" s="887"/>
      <c r="V166" s="887"/>
      <c r="W166" s="887"/>
      <c r="X166" s="888"/>
      <c r="Z166" s="64"/>
    </row>
    <row r="167" spans="2:26" x14ac:dyDescent="0.3">
      <c r="B167" s="886"/>
      <c r="C167" s="887"/>
      <c r="D167" s="887"/>
      <c r="E167" s="887"/>
      <c r="F167" s="887"/>
      <c r="G167" s="887"/>
      <c r="H167" s="887"/>
      <c r="I167" s="887"/>
      <c r="J167" s="887"/>
      <c r="K167" s="887"/>
      <c r="L167" s="887"/>
      <c r="M167" s="887"/>
      <c r="N167" s="887"/>
      <c r="O167" s="887"/>
      <c r="P167" s="887"/>
      <c r="Q167" s="887"/>
      <c r="R167" s="887"/>
      <c r="S167" s="887"/>
      <c r="T167" s="887"/>
      <c r="U167" s="887"/>
      <c r="V167" s="887"/>
      <c r="W167" s="887"/>
      <c r="X167" s="888"/>
      <c r="Z167" s="64"/>
    </row>
    <row r="168" spans="2:26" x14ac:dyDescent="0.3">
      <c r="B168" s="886"/>
      <c r="C168" s="887"/>
      <c r="D168" s="887"/>
      <c r="E168" s="887"/>
      <c r="F168" s="887"/>
      <c r="G168" s="887"/>
      <c r="H168" s="887"/>
      <c r="I168" s="887"/>
      <c r="J168" s="887"/>
      <c r="K168" s="887"/>
      <c r="L168" s="887"/>
      <c r="M168" s="887"/>
      <c r="N168" s="887"/>
      <c r="O168" s="887"/>
      <c r="P168" s="887"/>
      <c r="Q168" s="887"/>
      <c r="R168" s="887"/>
      <c r="S168" s="887"/>
      <c r="T168" s="887"/>
      <c r="U168" s="887"/>
      <c r="V168" s="887"/>
      <c r="W168" s="887"/>
      <c r="X168" s="888"/>
      <c r="Z168" s="64"/>
    </row>
    <row r="169" spans="2:26" x14ac:dyDescent="0.3">
      <c r="B169" s="886"/>
      <c r="C169" s="887"/>
      <c r="D169" s="887"/>
      <c r="E169" s="887"/>
      <c r="F169" s="887"/>
      <c r="G169" s="887"/>
      <c r="H169" s="887"/>
      <c r="I169" s="887"/>
      <c r="J169" s="887"/>
      <c r="K169" s="887"/>
      <c r="L169" s="887"/>
      <c r="M169" s="887"/>
      <c r="N169" s="887"/>
      <c r="O169" s="887"/>
      <c r="P169" s="887"/>
      <c r="Q169" s="887"/>
      <c r="R169" s="887"/>
      <c r="S169" s="887"/>
      <c r="T169" s="887"/>
      <c r="U169" s="887"/>
      <c r="V169" s="887"/>
      <c r="W169" s="887"/>
      <c r="X169" s="888"/>
      <c r="Z169" s="64"/>
    </row>
    <row r="170" spans="2:26" x14ac:dyDescent="0.3">
      <c r="B170" s="886"/>
      <c r="C170" s="887"/>
      <c r="D170" s="887"/>
      <c r="E170" s="887"/>
      <c r="F170" s="887"/>
      <c r="G170" s="887"/>
      <c r="H170" s="887"/>
      <c r="I170" s="887"/>
      <c r="J170" s="887"/>
      <c r="K170" s="887"/>
      <c r="L170" s="887"/>
      <c r="M170" s="887"/>
      <c r="N170" s="887"/>
      <c r="O170" s="887"/>
      <c r="P170" s="887"/>
      <c r="Q170" s="887"/>
      <c r="R170" s="887"/>
      <c r="S170" s="887"/>
      <c r="T170" s="887"/>
      <c r="U170" s="887"/>
      <c r="V170" s="887"/>
      <c r="W170" s="887"/>
      <c r="X170" s="888"/>
      <c r="Z170" s="64"/>
    </row>
    <row r="171" spans="2:26" x14ac:dyDescent="0.3">
      <c r="B171" s="886"/>
      <c r="C171" s="887"/>
      <c r="D171" s="887"/>
      <c r="E171" s="887"/>
      <c r="F171" s="887"/>
      <c r="G171" s="887"/>
      <c r="H171" s="887"/>
      <c r="I171" s="887"/>
      <c r="J171" s="887"/>
      <c r="K171" s="887"/>
      <c r="L171" s="887"/>
      <c r="M171" s="887"/>
      <c r="N171" s="887"/>
      <c r="O171" s="887"/>
      <c r="P171" s="887"/>
      <c r="Q171" s="887"/>
      <c r="R171" s="887"/>
      <c r="S171" s="887"/>
      <c r="T171" s="887"/>
      <c r="U171" s="887"/>
      <c r="V171" s="887"/>
      <c r="W171" s="887"/>
      <c r="X171" s="888"/>
      <c r="Z171" s="64"/>
    </row>
    <row r="172" spans="2:26" x14ac:dyDescent="0.3">
      <c r="B172" s="886"/>
      <c r="C172" s="887"/>
      <c r="D172" s="887"/>
      <c r="E172" s="887"/>
      <c r="F172" s="887"/>
      <c r="G172" s="887"/>
      <c r="H172" s="887"/>
      <c r="I172" s="887"/>
      <c r="J172" s="887"/>
      <c r="K172" s="887"/>
      <c r="L172" s="887"/>
      <c r="M172" s="887"/>
      <c r="N172" s="887"/>
      <c r="O172" s="887"/>
      <c r="P172" s="887"/>
      <c r="Q172" s="887"/>
      <c r="R172" s="887"/>
      <c r="S172" s="887"/>
      <c r="T172" s="887"/>
      <c r="U172" s="887"/>
      <c r="V172" s="887"/>
      <c r="W172" s="887"/>
      <c r="X172" s="888"/>
      <c r="Z172" s="64"/>
    </row>
    <row r="173" spans="2:26" x14ac:dyDescent="0.3">
      <c r="B173" s="886"/>
      <c r="C173" s="887"/>
      <c r="D173" s="887"/>
      <c r="E173" s="887"/>
      <c r="F173" s="887"/>
      <c r="G173" s="887"/>
      <c r="H173" s="887"/>
      <c r="I173" s="887"/>
      <c r="J173" s="887"/>
      <c r="K173" s="887"/>
      <c r="L173" s="887"/>
      <c r="M173" s="887"/>
      <c r="N173" s="887"/>
      <c r="O173" s="887"/>
      <c r="P173" s="887"/>
      <c r="Q173" s="887"/>
      <c r="R173" s="887"/>
      <c r="S173" s="887"/>
      <c r="T173" s="887"/>
      <c r="U173" s="887"/>
      <c r="V173" s="887"/>
      <c r="W173" s="887"/>
      <c r="X173" s="888"/>
      <c r="Z173" s="64"/>
    </row>
    <row r="174" spans="2:26" x14ac:dyDescent="0.3">
      <c r="B174" s="886"/>
      <c r="C174" s="887"/>
      <c r="D174" s="887"/>
      <c r="E174" s="887"/>
      <c r="F174" s="887"/>
      <c r="G174" s="887"/>
      <c r="H174" s="887"/>
      <c r="I174" s="887"/>
      <c r="J174" s="887"/>
      <c r="K174" s="887"/>
      <c r="L174" s="887"/>
      <c r="M174" s="887"/>
      <c r="N174" s="887"/>
      <c r="O174" s="887"/>
      <c r="P174" s="887"/>
      <c r="Q174" s="887"/>
      <c r="R174" s="887"/>
      <c r="S174" s="887"/>
      <c r="T174" s="887"/>
      <c r="U174" s="887"/>
      <c r="V174" s="887"/>
      <c r="W174" s="887"/>
      <c r="X174" s="888"/>
      <c r="Z174" s="64"/>
    </row>
    <row r="175" spans="2:26" x14ac:dyDescent="0.3">
      <c r="B175" s="886"/>
      <c r="C175" s="887"/>
      <c r="D175" s="887"/>
      <c r="E175" s="887"/>
      <c r="F175" s="887"/>
      <c r="G175" s="887"/>
      <c r="H175" s="887"/>
      <c r="I175" s="887"/>
      <c r="J175" s="887"/>
      <c r="K175" s="887"/>
      <c r="L175" s="887"/>
      <c r="M175" s="887"/>
      <c r="N175" s="887"/>
      <c r="O175" s="887"/>
      <c r="P175" s="887"/>
      <c r="Q175" s="887"/>
      <c r="R175" s="887"/>
      <c r="S175" s="887"/>
      <c r="T175" s="887"/>
      <c r="U175" s="887"/>
      <c r="V175" s="887"/>
      <c r="W175" s="887"/>
      <c r="X175" s="888"/>
      <c r="Z175" s="64"/>
    </row>
    <row r="176" spans="2:26" x14ac:dyDescent="0.3">
      <c r="B176" s="886"/>
      <c r="C176" s="887"/>
      <c r="D176" s="887"/>
      <c r="E176" s="887"/>
      <c r="F176" s="887"/>
      <c r="G176" s="887"/>
      <c r="H176" s="887"/>
      <c r="I176" s="887"/>
      <c r="J176" s="887"/>
      <c r="K176" s="887"/>
      <c r="L176" s="887"/>
      <c r="M176" s="887"/>
      <c r="N176" s="887"/>
      <c r="O176" s="887"/>
      <c r="P176" s="887"/>
      <c r="Q176" s="887"/>
      <c r="R176" s="887"/>
      <c r="S176" s="887"/>
      <c r="T176" s="887"/>
      <c r="U176" s="887"/>
      <c r="V176" s="887"/>
      <c r="W176" s="887"/>
      <c r="X176" s="888"/>
      <c r="Z176" s="64"/>
    </row>
    <row r="177" spans="2:26" x14ac:dyDescent="0.3">
      <c r="B177" s="886"/>
      <c r="C177" s="887"/>
      <c r="D177" s="887"/>
      <c r="E177" s="887"/>
      <c r="F177" s="887"/>
      <c r="G177" s="887"/>
      <c r="H177" s="887"/>
      <c r="I177" s="887"/>
      <c r="J177" s="887"/>
      <c r="K177" s="887"/>
      <c r="L177" s="887"/>
      <c r="M177" s="887"/>
      <c r="N177" s="887"/>
      <c r="O177" s="887"/>
      <c r="P177" s="887"/>
      <c r="Q177" s="887"/>
      <c r="R177" s="887"/>
      <c r="S177" s="887"/>
      <c r="T177" s="887"/>
      <c r="U177" s="887"/>
      <c r="V177" s="887"/>
      <c r="W177" s="887"/>
      <c r="X177" s="888"/>
      <c r="Z177" s="64"/>
    </row>
    <row r="178" spans="2:26" ht="17.25" thickBot="1" x14ac:dyDescent="0.35">
      <c r="B178" s="889"/>
      <c r="C178" s="890"/>
      <c r="D178" s="890"/>
      <c r="E178" s="890"/>
      <c r="F178" s="890"/>
      <c r="G178" s="890"/>
      <c r="H178" s="890"/>
      <c r="I178" s="890"/>
      <c r="J178" s="890"/>
      <c r="K178" s="890"/>
      <c r="L178" s="890"/>
      <c r="M178" s="890"/>
      <c r="N178" s="890"/>
      <c r="O178" s="890"/>
      <c r="P178" s="890"/>
      <c r="Q178" s="890"/>
      <c r="R178" s="890"/>
      <c r="S178" s="890"/>
      <c r="T178" s="890"/>
      <c r="U178" s="890"/>
      <c r="V178" s="890"/>
      <c r="W178" s="890"/>
      <c r="X178" s="891"/>
      <c r="Z178" s="64"/>
    </row>
    <row r="179" spans="2:26" ht="17.25" thickBot="1" x14ac:dyDescent="0.35">
      <c r="Z179" s="64"/>
    </row>
    <row r="180" spans="2:26" ht="18" thickBot="1" x14ac:dyDescent="0.35">
      <c r="B180" s="78" t="s">
        <v>436</v>
      </c>
      <c r="C180" s="79"/>
      <c r="D180" s="79"/>
      <c r="E180" s="79"/>
      <c r="F180" s="79"/>
      <c r="G180" s="79"/>
      <c r="H180" s="79"/>
      <c r="I180" s="79"/>
      <c r="J180" s="79"/>
      <c r="K180" s="79"/>
      <c r="L180" s="79"/>
      <c r="M180" s="79"/>
      <c r="N180" s="79"/>
      <c r="O180" s="79"/>
      <c r="P180" s="79"/>
      <c r="Q180" s="79"/>
      <c r="R180" s="79"/>
      <c r="S180" s="79"/>
      <c r="T180" s="79"/>
      <c r="U180" s="79"/>
      <c r="V180" s="79"/>
      <c r="W180" s="79"/>
      <c r="X180" s="80"/>
      <c r="Z180" s="64"/>
    </row>
    <row r="181" spans="2:26" x14ac:dyDescent="0.3">
      <c r="B181" s="886"/>
      <c r="C181" s="887"/>
      <c r="D181" s="887"/>
      <c r="E181" s="887"/>
      <c r="F181" s="887"/>
      <c r="G181" s="887"/>
      <c r="H181" s="887"/>
      <c r="I181" s="887"/>
      <c r="J181" s="887"/>
      <c r="K181" s="887"/>
      <c r="L181" s="887"/>
      <c r="M181" s="887"/>
      <c r="N181" s="887"/>
      <c r="O181" s="887"/>
      <c r="P181" s="887"/>
      <c r="Q181" s="887"/>
      <c r="R181" s="887"/>
      <c r="S181" s="887"/>
      <c r="T181" s="887"/>
      <c r="U181" s="887"/>
      <c r="V181" s="887"/>
      <c r="W181" s="887"/>
      <c r="X181" s="888"/>
      <c r="Z181" s="64"/>
    </row>
    <row r="182" spans="2:26" x14ac:dyDescent="0.3">
      <c r="B182" s="886"/>
      <c r="C182" s="887"/>
      <c r="D182" s="887"/>
      <c r="E182" s="887"/>
      <c r="F182" s="887"/>
      <c r="G182" s="887"/>
      <c r="H182" s="887"/>
      <c r="I182" s="887"/>
      <c r="J182" s="887"/>
      <c r="K182" s="887"/>
      <c r="L182" s="887"/>
      <c r="M182" s="887"/>
      <c r="N182" s="887"/>
      <c r="O182" s="887"/>
      <c r="P182" s="887"/>
      <c r="Q182" s="887"/>
      <c r="R182" s="887"/>
      <c r="S182" s="887"/>
      <c r="T182" s="887"/>
      <c r="U182" s="887"/>
      <c r="V182" s="887"/>
      <c r="W182" s="887"/>
      <c r="X182" s="888"/>
      <c r="Z182" s="64"/>
    </row>
    <row r="183" spans="2:26" x14ac:dyDescent="0.3">
      <c r="B183" s="886"/>
      <c r="C183" s="887"/>
      <c r="D183" s="887"/>
      <c r="E183" s="887"/>
      <c r="F183" s="887"/>
      <c r="G183" s="887"/>
      <c r="H183" s="887"/>
      <c r="I183" s="887"/>
      <c r="J183" s="887"/>
      <c r="K183" s="887"/>
      <c r="L183" s="887"/>
      <c r="M183" s="887"/>
      <c r="N183" s="887"/>
      <c r="O183" s="887"/>
      <c r="P183" s="887"/>
      <c r="Q183" s="887"/>
      <c r="R183" s="887"/>
      <c r="S183" s="887"/>
      <c r="T183" s="887"/>
      <c r="U183" s="887"/>
      <c r="V183" s="887"/>
      <c r="W183" s="887"/>
      <c r="X183" s="888"/>
      <c r="Z183" s="64"/>
    </row>
    <row r="184" spans="2:26" x14ac:dyDescent="0.3">
      <c r="B184" s="886"/>
      <c r="C184" s="887"/>
      <c r="D184" s="887"/>
      <c r="E184" s="887"/>
      <c r="F184" s="887"/>
      <c r="G184" s="887"/>
      <c r="H184" s="887"/>
      <c r="I184" s="887"/>
      <c r="J184" s="887"/>
      <c r="K184" s="887"/>
      <c r="L184" s="887"/>
      <c r="M184" s="887"/>
      <c r="N184" s="887"/>
      <c r="O184" s="887"/>
      <c r="P184" s="887"/>
      <c r="Q184" s="887"/>
      <c r="R184" s="887"/>
      <c r="S184" s="887"/>
      <c r="T184" s="887"/>
      <c r="U184" s="887"/>
      <c r="V184" s="887"/>
      <c r="W184" s="887"/>
      <c r="X184" s="888"/>
      <c r="Z184" s="64"/>
    </row>
    <row r="185" spans="2:26" x14ac:dyDescent="0.3">
      <c r="B185" s="886"/>
      <c r="C185" s="887"/>
      <c r="D185" s="887"/>
      <c r="E185" s="887"/>
      <c r="F185" s="887"/>
      <c r="G185" s="887"/>
      <c r="H185" s="887"/>
      <c r="I185" s="887"/>
      <c r="J185" s="887"/>
      <c r="K185" s="887"/>
      <c r="L185" s="887"/>
      <c r="M185" s="887"/>
      <c r="N185" s="887"/>
      <c r="O185" s="887"/>
      <c r="P185" s="887"/>
      <c r="Q185" s="887"/>
      <c r="R185" s="887"/>
      <c r="S185" s="887"/>
      <c r="T185" s="887"/>
      <c r="U185" s="887"/>
      <c r="V185" s="887"/>
      <c r="W185" s="887"/>
      <c r="X185" s="888"/>
      <c r="Z185" s="64"/>
    </row>
    <row r="186" spans="2:26" x14ac:dyDescent="0.3">
      <c r="B186" s="886"/>
      <c r="C186" s="887"/>
      <c r="D186" s="887"/>
      <c r="E186" s="887"/>
      <c r="F186" s="887"/>
      <c r="G186" s="887"/>
      <c r="H186" s="887"/>
      <c r="I186" s="887"/>
      <c r="J186" s="887"/>
      <c r="K186" s="887"/>
      <c r="L186" s="887"/>
      <c r="M186" s="887"/>
      <c r="N186" s="887"/>
      <c r="O186" s="887"/>
      <c r="P186" s="887"/>
      <c r="Q186" s="887"/>
      <c r="R186" s="887"/>
      <c r="S186" s="887"/>
      <c r="T186" s="887"/>
      <c r="U186" s="887"/>
      <c r="V186" s="887"/>
      <c r="W186" s="887"/>
      <c r="X186" s="888"/>
      <c r="Z186" s="64"/>
    </row>
    <row r="187" spans="2:26" x14ac:dyDescent="0.3">
      <c r="B187" s="886"/>
      <c r="C187" s="887"/>
      <c r="D187" s="887"/>
      <c r="E187" s="887"/>
      <c r="F187" s="887"/>
      <c r="G187" s="887"/>
      <c r="H187" s="887"/>
      <c r="I187" s="887"/>
      <c r="J187" s="887"/>
      <c r="K187" s="887"/>
      <c r="L187" s="887"/>
      <c r="M187" s="887"/>
      <c r="N187" s="887"/>
      <c r="O187" s="887"/>
      <c r="P187" s="887"/>
      <c r="Q187" s="887"/>
      <c r="R187" s="887"/>
      <c r="S187" s="887"/>
      <c r="T187" s="887"/>
      <c r="U187" s="887"/>
      <c r="V187" s="887"/>
      <c r="W187" s="887"/>
      <c r="X187" s="888"/>
      <c r="Z187" s="64"/>
    </row>
    <row r="188" spans="2:26" x14ac:dyDescent="0.3">
      <c r="B188" s="886"/>
      <c r="C188" s="887"/>
      <c r="D188" s="887"/>
      <c r="E188" s="887"/>
      <c r="F188" s="887"/>
      <c r="G188" s="887"/>
      <c r="H188" s="887"/>
      <c r="I188" s="887"/>
      <c r="J188" s="887"/>
      <c r="K188" s="887"/>
      <c r="L188" s="887"/>
      <c r="M188" s="887"/>
      <c r="N188" s="887"/>
      <c r="O188" s="887"/>
      <c r="P188" s="887"/>
      <c r="Q188" s="887"/>
      <c r="R188" s="887"/>
      <c r="S188" s="887"/>
      <c r="T188" s="887"/>
      <c r="U188" s="887"/>
      <c r="V188" s="887"/>
      <c r="W188" s="887"/>
      <c r="X188" s="888"/>
      <c r="Z188" s="64"/>
    </row>
    <row r="189" spans="2:26" x14ac:dyDescent="0.3">
      <c r="B189" s="886"/>
      <c r="C189" s="887"/>
      <c r="D189" s="887"/>
      <c r="E189" s="887"/>
      <c r="F189" s="887"/>
      <c r="G189" s="887"/>
      <c r="H189" s="887"/>
      <c r="I189" s="887"/>
      <c r="J189" s="887"/>
      <c r="K189" s="887"/>
      <c r="L189" s="887"/>
      <c r="M189" s="887"/>
      <c r="N189" s="887"/>
      <c r="O189" s="887"/>
      <c r="P189" s="887"/>
      <c r="Q189" s="887"/>
      <c r="R189" s="887"/>
      <c r="S189" s="887"/>
      <c r="T189" s="887"/>
      <c r="U189" s="887"/>
      <c r="V189" s="887"/>
      <c r="W189" s="887"/>
      <c r="X189" s="888"/>
      <c r="Z189" s="64"/>
    </row>
    <row r="190" spans="2:26" x14ac:dyDescent="0.3">
      <c r="B190" s="886"/>
      <c r="C190" s="887"/>
      <c r="D190" s="887"/>
      <c r="E190" s="887"/>
      <c r="F190" s="887"/>
      <c r="G190" s="887"/>
      <c r="H190" s="887"/>
      <c r="I190" s="887"/>
      <c r="J190" s="887"/>
      <c r="K190" s="887"/>
      <c r="L190" s="887"/>
      <c r="M190" s="887"/>
      <c r="N190" s="887"/>
      <c r="O190" s="887"/>
      <c r="P190" s="887"/>
      <c r="Q190" s="887"/>
      <c r="R190" s="887"/>
      <c r="S190" s="887"/>
      <c r="T190" s="887"/>
      <c r="U190" s="887"/>
      <c r="V190" s="887"/>
      <c r="W190" s="887"/>
      <c r="X190" s="888"/>
      <c r="Z190" s="64"/>
    </row>
    <row r="191" spans="2:26" x14ac:dyDescent="0.3">
      <c r="B191" s="886"/>
      <c r="C191" s="887"/>
      <c r="D191" s="887"/>
      <c r="E191" s="887"/>
      <c r="F191" s="887"/>
      <c r="G191" s="887"/>
      <c r="H191" s="887"/>
      <c r="I191" s="887"/>
      <c r="J191" s="887"/>
      <c r="K191" s="887"/>
      <c r="L191" s="887"/>
      <c r="M191" s="887"/>
      <c r="N191" s="887"/>
      <c r="O191" s="887"/>
      <c r="P191" s="887"/>
      <c r="Q191" s="887"/>
      <c r="R191" s="887"/>
      <c r="S191" s="887"/>
      <c r="T191" s="887"/>
      <c r="U191" s="887"/>
      <c r="V191" s="887"/>
      <c r="W191" s="887"/>
      <c r="X191" s="888"/>
      <c r="Z191" s="64"/>
    </row>
    <row r="192" spans="2:26" x14ac:dyDescent="0.3">
      <c r="B192" s="886"/>
      <c r="C192" s="887"/>
      <c r="D192" s="887"/>
      <c r="E192" s="887"/>
      <c r="F192" s="887"/>
      <c r="G192" s="887"/>
      <c r="H192" s="887"/>
      <c r="I192" s="887"/>
      <c r="J192" s="887"/>
      <c r="K192" s="887"/>
      <c r="L192" s="887"/>
      <c r="M192" s="887"/>
      <c r="N192" s="887"/>
      <c r="O192" s="887"/>
      <c r="P192" s="887"/>
      <c r="Q192" s="887"/>
      <c r="R192" s="887"/>
      <c r="S192" s="887"/>
      <c r="T192" s="887"/>
      <c r="U192" s="887"/>
      <c r="V192" s="887"/>
      <c r="W192" s="887"/>
      <c r="X192" s="888"/>
      <c r="Z192" s="64"/>
    </row>
    <row r="193" spans="2:26" x14ac:dyDescent="0.3">
      <c r="B193" s="886"/>
      <c r="C193" s="887"/>
      <c r="D193" s="887"/>
      <c r="E193" s="887"/>
      <c r="F193" s="887"/>
      <c r="G193" s="887"/>
      <c r="H193" s="887"/>
      <c r="I193" s="887"/>
      <c r="J193" s="887"/>
      <c r="K193" s="887"/>
      <c r="L193" s="887"/>
      <c r="M193" s="887"/>
      <c r="N193" s="887"/>
      <c r="O193" s="887"/>
      <c r="P193" s="887"/>
      <c r="Q193" s="887"/>
      <c r="R193" s="887"/>
      <c r="S193" s="887"/>
      <c r="T193" s="887"/>
      <c r="U193" s="887"/>
      <c r="V193" s="887"/>
      <c r="W193" s="887"/>
      <c r="X193" s="888"/>
      <c r="Z193" s="64"/>
    </row>
    <row r="194" spans="2:26" x14ac:dyDescent="0.3">
      <c r="B194" s="886"/>
      <c r="C194" s="887"/>
      <c r="D194" s="887"/>
      <c r="E194" s="887"/>
      <c r="F194" s="887"/>
      <c r="G194" s="887"/>
      <c r="H194" s="887"/>
      <c r="I194" s="887"/>
      <c r="J194" s="887"/>
      <c r="K194" s="887"/>
      <c r="L194" s="887"/>
      <c r="M194" s="887"/>
      <c r="N194" s="887"/>
      <c r="O194" s="887"/>
      <c r="P194" s="887"/>
      <c r="Q194" s="887"/>
      <c r="R194" s="887"/>
      <c r="S194" s="887"/>
      <c r="T194" s="887"/>
      <c r="U194" s="887"/>
      <c r="V194" s="887"/>
      <c r="W194" s="887"/>
      <c r="X194" s="888"/>
      <c r="Z194" s="64"/>
    </row>
    <row r="195" spans="2:26" x14ac:dyDescent="0.3">
      <c r="B195" s="886"/>
      <c r="C195" s="887"/>
      <c r="D195" s="887"/>
      <c r="E195" s="887"/>
      <c r="F195" s="887"/>
      <c r="G195" s="887"/>
      <c r="H195" s="887"/>
      <c r="I195" s="887"/>
      <c r="J195" s="887"/>
      <c r="K195" s="887"/>
      <c r="L195" s="887"/>
      <c r="M195" s="887"/>
      <c r="N195" s="887"/>
      <c r="O195" s="887"/>
      <c r="P195" s="887"/>
      <c r="Q195" s="887"/>
      <c r="R195" s="887"/>
      <c r="S195" s="887"/>
      <c r="T195" s="887"/>
      <c r="U195" s="887"/>
      <c r="V195" s="887"/>
      <c r="W195" s="887"/>
      <c r="X195" s="888"/>
      <c r="Z195" s="64"/>
    </row>
    <row r="196" spans="2:26" x14ac:dyDescent="0.3">
      <c r="B196" s="886"/>
      <c r="C196" s="887"/>
      <c r="D196" s="887"/>
      <c r="E196" s="887"/>
      <c r="F196" s="887"/>
      <c r="G196" s="887"/>
      <c r="H196" s="887"/>
      <c r="I196" s="887"/>
      <c r="J196" s="887"/>
      <c r="K196" s="887"/>
      <c r="L196" s="887"/>
      <c r="M196" s="887"/>
      <c r="N196" s="887"/>
      <c r="O196" s="887"/>
      <c r="P196" s="887"/>
      <c r="Q196" s="887"/>
      <c r="R196" s="887"/>
      <c r="S196" s="887"/>
      <c r="T196" s="887"/>
      <c r="U196" s="887"/>
      <c r="V196" s="887"/>
      <c r="W196" s="887"/>
      <c r="X196" s="888"/>
      <c r="Z196" s="64"/>
    </row>
    <row r="197" spans="2:26" x14ac:dyDescent="0.3">
      <c r="B197" s="886"/>
      <c r="C197" s="887"/>
      <c r="D197" s="887"/>
      <c r="E197" s="887"/>
      <c r="F197" s="887"/>
      <c r="G197" s="887"/>
      <c r="H197" s="887"/>
      <c r="I197" s="887"/>
      <c r="J197" s="887"/>
      <c r="K197" s="887"/>
      <c r="L197" s="887"/>
      <c r="M197" s="887"/>
      <c r="N197" s="887"/>
      <c r="O197" s="887"/>
      <c r="P197" s="887"/>
      <c r="Q197" s="887"/>
      <c r="R197" s="887"/>
      <c r="S197" s="887"/>
      <c r="T197" s="887"/>
      <c r="U197" s="887"/>
      <c r="V197" s="887"/>
      <c r="W197" s="887"/>
      <c r="X197" s="888"/>
      <c r="Z197" s="64"/>
    </row>
    <row r="198" spans="2:26" x14ac:dyDescent="0.3">
      <c r="B198" s="886"/>
      <c r="C198" s="887"/>
      <c r="D198" s="887"/>
      <c r="E198" s="887"/>
      <c r="F198" s="887"/>
      <c r="G198" s="887"/>
      <c r="H198" s="887"/>
      <c r="I198" s="887"/>
      <c r="J198" s="887"/>
      <c r="K198" s="887"/>
      <c r="L198" s="887"/>
      <c r="M198" s="887"/>
      <c r="N198" s="887"/>
      <c r="O198" s="887"/>
      <c r="P198" s="887"/>
      <c r="Q198" s="887"/>
      <c r="R198" s="887"/>
      <c r="S198" s="887"/>
      <c r="T198" s="887"/>
      <c r="U198" s="887"/>
      <c r="V198" s="887"/>
      <c r="W198" s="887"/>
      <c r="X198" s="888"/>
      <c r="Z198" s="64"/>
    </row>
    <row r="199" spans="2:26" x14ac:dyDescent="0.3">
      <c r="B199" s="886"/>
      <c r="C199" s="887"/>
      <c r="D199" s="887"/>
      <c r="E199" s="887"/>
      <c r="F199" s="887"/>
      <c r="G199" s="887"/>
      <c r="H199" s="887"/>
      <c r="I199" s="887"/>
      <c r="J199" s="887"/>
      <c r="K199" s="887"/>
      <c r="L199" s="887"/>
      <c r="M199" s="887"/>
      <c r="N199" s="887"/>
      <c r="O199" s="887"/>
      <c r="P199" s="887"/>
      <c r="Q199" s="887"/>
      <c r="R199" s="887"/>
      <c r="S199" s="887"/>
      <c r="T199" s="887"/>
      <c r="U199" s="887"/>
      <c r="V199" s="887"/>
      <c r="W199" s="887"/>
      <c r="X199" s="888"/>
      <c r="Z199" s="64"/>
    </row>
    <row r="200" spans="2:26" x14ac:dyDescent="0.3">
      <c r="B200" s="886"/>
      <c r="C200" s="887"/>
      <c r="D200" s="887"/>
      <c r="E200" s="887"/>
      <c r="F200" s="887"/>
      <c r="G200" s="887"/>
      <c r="H200" s="887"/>
      <c r="I200" s="887"/>
      <c r="J200" s="887"/>
      <c r="K200" s="887"/>
      <c r="L200" s="887"/>
      <c r="M200" s="887"/>
      <c r="N200" s="887"/>
      <c r="O200" s="887"/>
      <c r="P200" s="887"/>
      <c r="Q200" s="887"/>
      <c r="R200" s="887"/>
      <c r="S200" s="887"/>
      <c r="T200" s="887"/>
      <c r="U200" s="887"/>
      <c r="V200" s="887"/>
      <c r="W200" s="887"/>
      <c r="X200" s="888"/>
      <c r="Z200" s="64"/>
    </row>
    <row r="201" spans="2:26" x14ac:dyDescent="0.3">
      <c r="B201" s="886"/>
      <c r="C201" s="887"/>
      <c r="D201" s="887"/>
      <c r="E201" s="887"/>
      <c r="F201" s="887"/>
      <c r="G201" s="887"/>
      <c r="H201" s="887"/>
      <c r="I201" s="887"/>
      <c r="J201" s="887"/>
      <c r="K201" s="887"/>
      <c r="L201" s="887"/>
      <c r="M201" s="887"/>
      <c r="N201" s="887"/>
      <c r="O201" s="887"/>
      <c r="P201" s="887"/>
      <c r="Q201" s="887"/>
      <c r="R201" s="887"/>
      <c r="S201" s="887"/>
      <c r="T201" s="887"/>
      <c r="U201" s="887"/>
      <c r="V201" s="887"/>
      <c r="W201" s="887"/>
      <c r="X201" s="888"/>
      <c r="Z201" s="64"/>
    </row>
    <row r="202" spans="2:26" x14ac:dyDescent="0.3">
      <c r="B202" s="886"/>
      <c r="C202" s="887"/>
      <c r="D202" s="887"/>
      <c r="E202" s="887"/>
      <c r="F202" s="887"/>
      <c r="G202" s="887"/>
      <c r="H202" s="887"/>
      <c r="I202" s="887"/>
      <c r="J202" s="887"/>
      <c r="K202" s="887"/>
      <c r="L202" s="887"/>
      <c r="M202" s="887"/>
      <c r="N202" s="887"/>
      <c r="O202" s="887"/>
      <c r="P202" s="887"/>
      <c r="Q202" s="887"/>
      <c r="R202" s="887"/>
      <c r="S202" s="887"/>
      <c r="T202" s="887"/>
      <c r="U202" s="887"/>
      <c r="V202" s="887"/>
      <c r="W202" s="887"/>
      <c r="X202" s="888"/>
      <c r="Z202" s="64"/>
    </row>
    <row r="203" spans="2:26" x14ac:dyDescent="0.3">
      <c r="B203" s="886"/>
      <c r="C203" s="887"/>
      <c r="D203" s="887"/>
      <c r="E203" s="887"/>
      <c r="F203" s="887"/>
      <c r="G203" s="887"/>
      <c r="H203" s="887"/>
      <c r="I203" s="887"/>
      <c r="J203" s="887"/>
      <c r="K203" s="887"/>
      <c r="L203" s="887"/>
      <c r="M203" s="887"/>
      <c r="N203" s="887"/>
      <c r="O203" s="887"/>
      <c r="P203" s="887"/>
      <c r="Q203" s="887"/>
      <c r="R203" s="887"/>
      <c r="S203" s="887"/>
      <c r="T203" s="887"/>
      <c r="U203" s="887"/>
      <c r="V203" s="887"/>
      <c r="W203" s="887"/>
      <c r="X203" s="888"/>
      <c r="Z203" s="64"/>
    </row>
    <row r="204" spans="2:26" x14ac:dyDescent="0.3">
      <c r="B204" s="886"/>
      <c r="C204" s="887"/>
      <c r="D204" s="887"/>
      <c r="E204" s="887"/>
      <c r="F204" s="887"/>
      <c r="G204" s="887"/>
      <c r="H204" s="887"/>
      <c r="I204" s="887"/>
      <c r="J204" s="887"/>
      <c r="K204" s="887"/>
      <c r="L204" s="887"/>
      <c r="M204" s="887"/>
      <c r="N204" s="887"/>
      <c r="O204" s="887"/>
      <c r="P204" s="887"/>
      <c r="Q204" s="887"/>
      <c r="R204" s="887"/>
      <c r="S204" s="887"/>
      <c r="T204" s="887"/>
      <c r="U204" s="887"/>
      <c r="V204" s="887"/>
      <c r="W204" s="887"/>
      <c r="X204" s="888"/>
      <c r="Z204" s="64"/>
    </row>
    <row r="205" spans="2:26" x14ac:dyDescent="0.3">
      <c r="B205" s="886"/>
      <c r="C205" s="887"/>
      <c r="D205" s="887"/>
      <c r="E205" s="887"/>
      <c r="F205" s="887"/>
      <c r="G205" s="887"/>
      <c r="H205" s="887"/>
      <c r="I205" s="887"/>
      <c r="J205" s="887"/>
      <c r="K205" s="887"/>
      <c r="L205" s="887"/>
      <c r="M205" s="887"/>
      <c r="N205" s="887"/>
      <c r="O205" s="887"/>
      <c r="P205" s="887"/>
      <c r="Q205" s="887"/>
      <c r="R205" s="887"/>
      <c r="S205" s="887"/>
      <c r="T205" s="887"/>
      <c r="U205" s="887"/>
      <c r="V205" s="887"/>
      <c r="W205" s="887"/>
      <c r="X205" s="888"/>
      <c r="Z205" s="64"/>
    </row>
    <row r="206" spans="2:26" x14ac:dyDescent="0.3">
      <c r="B206" s="886"/>
      <c r="C206" s="887"/>
      <c r="D206" s="887"/>
      <c r="E206" s="887"/>
      <c r="F206" s="887"/>
      <c r="G206" s="887"/>
      <c r="H206" s="887"/>
      <c r="I206" s="887"/>
      <c r="J206" s="887"/>
      <c r="K206" s="887"/>
      <c r="L206" s="887"/>
      <c r="M206" s="887"/>
      <c r="N206" s="887"/>
      <c r="O206" s="887"/>
      <c r="P206" s="887"/>
      <c r="Q206" s="887"/>
      <c r="R206" s="887"/>
      <c r="S206" s="887"/>
      <c r="T206" s="887"/>
      <c r="U206" s="887"/>
      <c r="V206" s="887"/>
      <c r="W206" s="887"/>
      <c r="X206" s="888"/>
      <c r="Z206" s="64"/>
    </row>
    <row r="207" spans="2:26" x14ac:dyDescent="0.3">
      <c r="B207" s="886"/>
      <c r="C207" s="887"/>
      <c r="D207" s="887"/>
      <c r="E207" s="887"/>
      <c r="F207" s="887"/>
      <c r="G207" s="887"/>
      <c r="H207" s="887"/>
      <c r="I207" s="887"/>
      <c r="J207" s="887"/>
      <c r="K207" s="887"/>
      <c r="L207" s="887"/>
      <c r="M207" s="887"/>
      <c r="N207" s="887"/>
      <c r="O207" s="887"/>
      <c r="P207" s="887"/>
      <c r="Q207" s="887"/>
      <c r="R207" s="887"/>
      <c r="S207" s="887"/>
      <c r="T207" s="887"/>
      <c r="U207" s="887"/>
      <c r="V207" s="887"/>
      <c r="W207" s="887"/>
      <c r="X207" s="888"/>
      <c r="Z207" s="64"/>
    </row>
    <row r="208" spans="2:26" x14ac:dyDescent="0.3">
      <c r="B208" s="886"/>
      <c r="C208" s="887"/>
      <c r="D208" s="887"/>
      <c r="E208" s="887"/>
      <c r="F208" s="887"/>
      <c r="G208" s="887"/>
      <c r="H208" s="887"/>
      <c r="I208" s="887"/>
      <c r="J208" s="887"/>
      <c r="K208" s="887"/>
      <c r="L208" s="887"/>
      <c r="M208" s="887"/>
      <c r="N208" s="887"/>
      <c r="O208" s="887"/>
      <c r="P208" s="887"/>
      <c r="Q208" s="887"/>
      <c r="R208" s="887"/>
      <c r="S208" s="887"/>
      <c r="T208" s="887"/>
      <c r="U208" s="887"/>
      <c r="V208" s="887"/>
      <c r="W208" s="887"/>
      <c r="X208" s="888"/>
      <c r="Z208" s="64"/>
    </row>
    <row r="209" spans="1:26" x14ac:dyDescent="0.3">
      <c r="B209" s="886"/>
      <c r="C209" s="887"/>
      <c r="D209" s="887"/>
      <c r="E209" s="887"/>
      <c r="F209" s="887"/>
      <c r="G209" s="887"/>
      <c r="H209" s="887"/>
      <c r="I209" s="887"/>
      <c r="J209" s="887"/>
      <c r="K209" s="887"/>
      <c r="L209" s="887"/>
      <c r="M209" s="887"/>
      <c r="N209" s="887"/>
      <c r="O209" s="887"/>
      <c r="P209" s="887"/>
      <c r="Q209" s="887"/>
      <c r="R209" s="887"/>
      <c r="S209" s="887"/>
      <c r="T209" s="887"/>
      <c r="U209" s="887"/>
      <c r="V209" s="887"/>
      <c r="W209" s="887"/>
      <c r="X209" s="888"/>
      <c r="Z209" s="64"/>
    </row>
    <row r="210" spans="1:26" x14ac:dyDescent="0.3">
      <c r="B210" s="886"/>
      <c r="C210" s="887"/>
      <c r="D210" s="887"/>
      <c r="E210" s="887"/>
      <c r="F210" s="887"/>
      <c r="G210" s="887"/>
      <c r="H210" s="887"/>
      <c r="I210" s="887"/>
      <c r="J210" s="887"/>
      <c r="K210" s="887"/>
      <c r="L210" s="887"/>
      <c r="M210" s="887"/>
      <c r="N210" s="887"/>
      <c r="O210" s="887"/>
      <c r="P210" s="887"/>
      <c r="Q210" s="887"/>
      <c r="R210" s="887"/>
      <c r="S210" s="887"/>
      <c r="T210" s="887"/>
      <c r="U210" s="887"/>
      <c r="V210" s="887"/>
      <c r="W210" s="887"/>
      <c r="X210" s="888"/>
      <c r="Z210" s="64"/>
    </row>
    <row r="211" spans="1:26" x14ac:dyDescent="0.3">
      <c r="B211" s="886"/>
      <c r="C211" s="887"/>
      <c r="D211" s="887"/>
      <c r="E211" s="887"/>
      <c r="F211" s="887"/>
      <c r="G211" s="887"/>
      <c r="H211" s="887"/>
      <c r="I211" s="887"/>
      <c r="J211" s="887"/>
      <c r="K211" s="887"/>
      <c r="L211" s="887"/>
      <c r="M211" s="887"/>
      <c r="N211" s="887"/>
      <c r="O211" s="887"/>
      <c r="P211" s="887"/>
      <c r="Q211" s="887"/>
      <c r="R211" s="887"/>
      <c r="S211" s="887"/>
      <c r="T211" s="887"/>
      <c r="U211" s="887"/>
      <c r="V211" s="887"/>
      <c r="W211" s="887"/>
      <c r="X211" s="888"/>
      <c r="Z211" s="64"/>
    </row>
    <row r="212" spans="1:26" ht="17.25" thickBot="1" x14ac:dyDescent="0.35">
      <c r="B212" s="889"/>
      <c r="C212" s="890"/>
      <c r="D212" s="890"/>
      <c r="E212" s="890"/>
      <c r="F212" s="890"/>
      <c r="G212" s="890"/>
      <c r="H212" s="890"/>
      <c r="I212" s="890"/>
      <c r="J212" s="890"/>
      <c r="K212" s="890"/>
      <c r="L212" s="890"/>
      <c r="M212" s="890"/>
      <c r="N212" s="890"/>
      <c r="O212" s="890"/>
      <c r="P212" s="890"/>
      <c r="Q212" s="890"/>
      <c r="R212" s="890"/>
      <c r="S212" s="890"/>
      <c r="T212" s="890"/>
      <c r="U212" s="890"/>
      <c r="V212" s="890"/>
      <c r="W212" s="890"/>
      <c r="X212" s="891"/>
      <c r="Z212" s="64"/>
    </row>
    <row r="213" spans="1:26" x14ac:dyDescent="0.3">
      <c r="Z213" s="64"/>
    </row>
    <row r="214" spans="1:26" x14ac:dyDescent="0.3">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row>
  </sheetData>
  <sheetProtection password="CAE2" sheet="1" scenarios="1" selectLockedCells="1"/>
  <mergeCells count="14">
    <mergeCell ref="B2:V3"/>
    <mergeCell ref="B114:L144"/>
    <mergeCell ref="N114:X144"/>
    <mergeCell ref="B181:X212"/>
    <mergeCell ref="B5:F5"/>
    <mergeCell ref="B14:L44"/>
    <mergeCell ref="N14:X44"/>
    <mergeCell ref="B47:X78"/>
    <mergeCell ref="B81:L111"/>
    <mergeCell ref="N81:X111"/>
    <mergeCell ref="B6:C6"/>
    <mergeCell ref="B7:C7"/>
    <mergeCell ref="B147:X178"/>
    <mergeCell ref="D6:F6"/>
  </mergeCells>
  <conditionalFormatting sqref="B14:L44 N14:X44 B47:X78 N81:X111 B81:L111 N114:X144 B114:L144 B181:X212">
    <cfRule type="expression" dxfId="1" priority="2" stopIfTrue="1">
      <formula>AND(Photos_Y_N="No")</formula>
    </cfRule>
  </conditionalFormatting>
  <conditionalFormatting sqref="B147:X178">
    <cfRule type="expression" dxfId="0" priority="1" stopIfTrue="1">
      <formula>AND(Photos_Y_N="No")</formula>
    </cfRule>
  </conditionalFormatting>
  <dataValidations count="1">
    <dataValidation type="list" allowBlank="1" showInputMessage="1" showErrorMessage="1" sqref="AE25">
      <formula1>Yes_No</formula1>
    </dataValidation>
  </dataValidations>
  <hyperlinks>
    <hyperlink ref="L7" location="Instructions!C33" display="Back to Instructions tab"/>
  </hyperlinks>
  <printOptions horizontalCentered="1"/>
  <pageMargins left="0.25" right="0.25" top="0.75" bottom="0.25" header="0.3" footer="0.3"/>
  <pageSetup scale="75" fitToHeight="3" orientation="landscape" r:id="rId1"/>
  <headerFooter>
    <oddHeader>&amp;F</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S56"/>
  <sheetViews>
    <sheetView showGridLines="0" zoomScale="90" zoomScaleNormal="90" workbookViewId="0">
      <pane ySplit="3" topLeftCell="A4" activePane="bottomLeft" state="frozen"/>
      <selection pane="bottomLeft" activeCell="B15" sqref="B15:Q18"/>
    </sheetView>
  </sheetViews>
  <sheetFormatPr defaultRowHeight="16.5" x14ac:dyDescent="0.3"/>
  <cols>
    <col min="1" max="1" width="4.42578125" style="63" customWidth="1"/>
    <col min="2" max="2" width="10" style="63" customWidth="1"/>
    <col min="3" max="3" width="16.28515625" style="63" customWidth="1"/>
    <col min="4" max="4" width="18.42578125" style="63" customWidth="1"/>
    <col min="5" max="5" width="9.140625" style="63"/>
    <col min="6" max="6" width="13.42578125" style="63" customWidth="1"/>
    <col min="7" max="17" width="9.140625" style="63"/>
    <col min="18" max="18" width="5" style="63" customWidth="1"/>
    <col min="19" max="19" width="4.42578125" style="63" customWidth="1"/>
    <col min="20" max="16384" width="9.140625" style="63"/>
  </cols>
  <sheetData>
    <row r="1" spans="2:19" ht="17.25" thickBot="1" x14ac:dyDescent="0.35"/>
    <row r="2" spans="2:19" ht="16.5" customHeight="1" x14ac:dyDescent="0.3">
      <c r="B2" s="616" t="s">
        <v>465</v>
      </c>
      <c r="C2" s="632"/>
      <c r="D2" s="632"/>
      <c r="E2" s="632"/>
      <c r="F2" s="632"/>
      <c r="G2" s="632"/>
      <c r="H2" s="632"/>
      <c r="I2" s="632"/>
      <c r="J2" s="632"/>
      <c r="K2" s="632"/>
      <c r="L2" s="632"/>
      <c r="M2" s="632"/>
      <c r="N2" s="617"/>
    </row>
    <row r="3" spans="2:19" ht="17.25" customHeight="1" thickBot="1" x14ac:dyDescent="0.35">
      <c r="B3" s="618"/>
      <c r="C3" s="633"/>
      <c r="D3" s="633"/>
      <c r="E3" s="633"/>
      <c r="F3" s="633"/>
      <c r="G3" s="633"/>
      <c r="H3" s="633"/>
      <c r="I3" s="633"/>
      <c r="J3" s="633"/>
      <c r="K3" s="633"/>
      <c r="L3" s="633"/>
      <c r="M3" s="633"/>
      <c r="N3" s="619"/>
    </row>
    <row r="4" spans="2:19" ht="17.25" thickBot="1" x14ac:dyDescent="0.35">
      <c r="S4" s="64"/>
    </row>
    <row r="5" spans="2:19" ht="18" thickBot="1" x14ac:dyDescent="0.35">
      <c r="B5" s="655" t="str">
        <f>'Version Control'!$B$2</f>
        <v>Title Block</v>
      </c>
      <c r="C5" s="656"/>
      <c r="D5" s="656"/>
      <c r="E5" s="656"/>
      <c r="F5" s="657"/>
      <c r="S5" s="64"/>
    </row>
    <row r="6" spans="2:19" ht="33" customHeight="1" x14ac:dyDescent="0.3">
      <c r="B6" s="118" t="str">
        <f>'Version Control'!$B$3</f>
        <v>File Name:</v>
      </c>
      <c r="C6" s="230"/>
      <c r="D6" s="848" t="str">
        <f ca="1">'Version Control'!$C$3</f>
        <v>Residential Refrigerator-Freezer - v2.7_Multiple Defrost Waiver.xlsx</v>
      </c>
      <c r="E6" s="849"/>
      <c r="F6" s="850"/>
      <c r="S6" s="64"/>
    </row>
    <row r="7" spans="2:19" x14ac:dyDescent="0.3">
      <c r="B7" s="119" t="str">
        <f>'Version Control'!$B$4</f>
        <v>Tab Name:</v>
      </c>
      <c r="C7" s="232"/>
      <c r="D7" s="434" t="str">
        <f ca="1">MID(CELL("filename",A4), FIND("]", CELL("filename", A4))+ 1, 255)</f>
        <v>Comments</v>
      </c>
      <c r="E7" s="351"/>
      <c r="F7" s="352"/>
      <c r="H7" s="105" t="s">
        <v>285</v>
      </c>
      <c r="S7" s="64"/>
    </row>
    <row r="8" spans="2:19" x14ac:dyDescent="0.3">
      <c r="B8" s="116" t="str">
        <f>'Version Control'!$B$5</f>
        <v>Version Number:</v>
      </c>
      <c r="C8" s="232"/>
      <c r="D8" s="234" t="str">
        <f>'Version Control'!$C$5</f>
        <v>2.7_Multiple Defrost Waiver</v>
      </c>
      <c r="E8" s="351"/>
      <c r="F8" s="352"/>
      <c r="S8" s="64"/>
    </row>
    <row r="9" spans="2:19" x14ac:dyDescent="0.3">
      <c r="B9" s="116" t="str">
        <f>'Version Control'!$B$6</f>
        <v xml:space="preserve">Latest Revision Date: </v>
      </c>
      <c r="C9" s="232"/>
      <c r="D9" s="235">
        <f>'Version Control'!$C$6</f>
        <v>41598</v>
      </c>
      <c r="E9" s="351"/>
      <c r="F9" s="352"/>
      <c r="S9" s="64"/>
    </row>
    <row r="10" spans="2:19" ht="17.25" thickBot="1" x14ac:dyDescent="0.35">
      <c r="B10" s="123" t="str">
        <f>'Version Control'!$B$7</f>
        <v xml:space="preserve">Test Completion Date: </v>
      </c>
      <c r="C10" s="237"/>
      <c r="D10" s="236" t="str">
        <f>'Version Control'!$C$7</f>
        <v>[MM/DD/YYYY]</v>
      </c>
      <c r="E10" s="353"/>
      <c r="F10" s="354"/>
      <c r="S10" s="64"/>
    </row>
    <row r="11" spans="2:19" x14ac:dyDescent="0.3">
      <c r="S11" s="64"/>
    </row>
    <row r="12" spans="2:19" ht="17.25" thickBot="1" x14ac:dyDescent="0.35">
      <c r="S12" s="64"/>
    </row>
    <row r="13" spans="2:19" ht="18" thickBot="1" x14ac:dyDescent="0.35">
      <c r="B13" s="899" t="s">
        <v>278</v>
      </c>
      <c r="C13" s="900"/>
      <c r="D13" s="900"/>
      <c r="E13" s="900"/>
      <c r="F13" s="900"/>
      <c r="G13" s="900"/>
      <c r="H13" s="900"/>
      <c r="I13" s="900"/>
      <c r="J13" s="900"/>
      <c r="K13" s="900"/>
      <c r="L13" s="900"/>
      <c r="M13" s="900"/>
      <c r="N13" s="900"/>
      <c r="O13" s="900"/>
      <c r="P13" s="900"/>
      <c r="Q13" s="901"/>
      <c r="S13" s="64"/>
    </row>
    <row r="14" spans="2:19" x14ac:dyDescent="0.3">
      <c r="B14" s="109"/>
      <c r="C14" s="110"/>
      <c r="D14" s="110"/>
      <c r="E14" s="110"/>
      <c r="F14" s="110"/>
      <c r="G14" s="110"/>
      <c r="H14" s="110"/>
      <c r="I14" s="110"/>
      <c r="J14" s="110"/>
      <c r="K14" s="110"/>
      <c r="L14" s="110"/>
      <c r="M14" s="110"/>
      <c r="N14" s="110"/>
      <c r="O14" s="110"/>
      <c r="P14" s="110"/>
      <c r="Q14" s="111"/>
      <c r="S14" s="64"/>
    </row>
    <row r="15" spans="2:19" x14ac:dyDescent="0.3">
      <c r="B15" s="670"/>
      <c r="C15" s="671"/>
      <c r="D15" s="671"/>
      <c r="E15" s="671"/>
      <c r="F15" s="671"/>
      <c r="G15" s="671"/>
      <c r="H15" s="671"/>
      <c r="I15" s="671"/>
      <c r="J15" s="671"/>
      <c r="K15" s="671"/>
      <c r="L15" s="671"/>
      <c r="M15" s="671"/>
      <c r="N15" s="671"/>
      <c r="O15" s="671"/>
      <c r="P15" s="671"/>
      <c r="Q15" s="672"/>
      <c r="S15" s="64"/>
    </row>
    <row r="16" spans="2:19" x14ac:dyDescent="0.3">
      <c r="B16" s="673"/>
      <c r="C16" s="674"/>
      <c r="D16" s="674"/>
      <c r="E16" s="674"/>
      <c r="F16" s="674"/>
      <c r="G16" s="674"/>
      <c r="H16" s="674"/>
      <c r="I16" s="674"/>
      <c r="J16" s="674"/>
      <c r="K16" s="674"/>
      <c r="L16" s="674"/>
      <c r="M16" s="674"/>
      <c r="N16" s="674"/>
      <c r="O16" s="674"/>
      <c r="P16" s="674"/>
      <c r="Q16" s="675"/>
      <c r="S16" s="64"/>
    </row>
    <row r="17" spans="2:19" x14ac:dyDescent="0.3">
      <c r="B17" s="673"/>
      <c r="C17" s="674"/>
      <c r="D17" s="674"/>
      <c r="E17" s="674"/>
      <c r="F17" s="674"/>
      <c r="G17" s="674"/>
      <c r="H17" s="674"/>
      <c r="I17" s="674"/>
      <c r="J17" s="674"/>
      <c r="K17" s="674"/>
      <c r="L17" s="674"/>
      <c r="M17" s="674"/>
      <c r="N17" s="674"/>
      <c r="O17" s="674"/>
      <c r="P17" s="674"/>
      <c r="Q17" s="675"/>
      <c r="S17" s="64"/>
    </row>
    <row r="18" spans="2:19" x14ac:dyDescent="0.3">
      <c r="B18" s="896"/>
      <c r="C18" s="897"/>
      <c r="D18" s="897"/>
      <c r="E18" s="897"/>
      <c r="F18" s="897"/>
      <c r="G18" s="897"/>
      <c r="H18" s="897"/>
      <c r="I18" s="897"/>
      <c r="J18" s="897"/>
      <c r="K18" s="897"/>
      <c r="L18" s="897"/>
      <c r="M18" s="897"/>
      <c r="N18" s="897"/>
      <c r="O18" s="897"/>
      <c r="P18" s="897"/>
      <c r="Q18" s="898"/>
      <c r="S18" s="64"/>
    </row>
    <row r="19" spans="2:19" x14ac:dyDescent="0.3">
      <c r="B19" s="109"/>
      <c r="C19" s="110"/>
      <c r="D19" s="110"/>
      <c r="E19" s="110"/>
      <c r="F19" s="110"/>
      <c r="G19" s="110"/>
      <c r="H19" s="110"/>
      <c r="I19" s="110"/>
      <c r="J19" s="110"/>
      <c r="K19" s="110"/>
      <c r="L19" s="110"/>
      <c r="M19" s="110"/>
      <c r="N19" s="110"/>
      <c r="O19" s="110"/>
      <c r="P19" s="110"/>
      <c r="Q19" s="111"/>
      <c r="S19" s="64"/>
    </row>
    <row r="20" spans="2:19" x14ac:dyDescent="0.3">
      <c r="B20" s="670"/>
      <c r="C20" s="671"/>
      <c r="D20" s="671"/>
      <c r="E20" s="671"/>
      <c r="F20" s="671"/>
      <c r="G20" s="671"/>
      <c r="H20" s="671"/>
      <c r="I20" s="671"/>
      <c r="J20" s="671"/>
      <c r="K20" s="671"/>
      <c r="L20" s="671"/>
      <c r="M20" s="671"/>
      <c r="N20" s="671"/>
      <c r="O20" s="671"/>
      <c r="P20" s="671"/>
      <c r="Q20" s="672"/>
      <c r="S20" s="64"/>
    </row>
    <row r="21" spans="2:19" x14ac:dyDescent="0.3">
      <c r="B21" s="673"/>
      <c r="C21" s="674"/>
      <c r="D21" s="674"/>
      <c r="E21" s="674"/>
      <c r="F21" s="674"/>
      <c r="G21" s="674"/>
      <c r="H21" s="674"/>
      <c r="I21" s="674"/>
      <c r="J21" s="674"/>
      <c r="K21" s="674"/>
      <c r="L21" s="674"/>
      <c r="M21" s="674"/>
      <c r="N21" s="674"/>
      <c r="O21" s="674"/>
      <c r="P21" s="674"/>
      <c r="Q21" s="675"/>
      <c r="S21" s="64"/>
    </row>
    <row r="22" spans="2:19" x14ac:dyDescent="0.3">
      <c r="B22" s="673"/>
      <c r="C22" s="674"/>
      <c r="D22" s="674"/>
      <c r="E22" s="674"/>
      <c r="F22" s="674"/>
      <c r="G22" s="674"/>
      <c r="H22" s="674"/>
      <c r="I22" s="674"/>
      <c r="J22" s="674"/>
      <c r="K22" s="674"/>
      <c r="L22" s="674"/>
      <c r="M22" s="674"/>
      <c r="N22" s="674"/>
      <c r="O22" s="674"/>
      <c r="P22" s="674"/>
      <c r="Q22" s="675"/>
      <c r="S22" s="64"/>
    </row>
    <row r="23" spans="2:19" x14ac:dyDescent="0.3">
      <c r="B23" s="896"/>
      <c r="C23" s="897"/>
      <c r="D23" s="897"/>
      <c r="E23" s="897"/>
      <c r="F23" s="897"/>
      <c r="G23" s="897"/>
      <c r="H23" s="897"/>
      <c r="I23" s="897"/>
      <c r="J23" s="897"/>
      <c r="K23" s="897"/>
      <c r="L23" s="897"/>
      <c r="M23" s="897"/>
      <c r="N23" s="897"/>
      <c r="O23" s="897"/>
      <c r="P23" s="897"/>
      <c r="Q23" s="898"/>
      <c r="S23" s="64"/>
    </row>
    <row r="24" spans="2:19" x14ac:dyDescent="0.3">
      <c r="B24" s="109"/>
      <c r="C24" s="110"/>
      <c r="D24" s="110"/>
      <c r="E24" s="110"/>
      <c r="F24" s="110"/>
      <c r="G24" s="110"/>
      <c r="H24" s="110"/>
      <c r="I24" s="110"/>
      <c r="J24" s="110"/>
      <c r="K24" s="110"/>
      <c r="L24" s="110"/>
      <c r="M24" s="110"/>
      <c r="N24" s="110"/>
      <c r="O24" s="110"/>
      <c r="P24" s="110"/>
      <c r="Q24" s="111"/>
      <c r="S24" s="64"/>
    </row>
    <row r="25" spans="2:19" x14ac:dyDescent="0.3">
      <c r="B25" s="670"/>
      <c r="C25" s="671"/>
      <c r="D25" s="671"/>
      <c r="E25" s="671"/>
      <c r="F25" s="671"/>
      <c r="G25" s="671"/>
      <c r="H25" s="671"/>
      <c r="I25" s="671"/>
      <c r="J25" s="671"/>
      <c r="K25" s="671"/>
      <c r="L25" s="671"/>
      <c r="M25" s="671"/>
      <c r="N25" s="671"/>
      <c r="O25" s="671"/>
      <c r="P25" s="671"/>
      <c r="Q25" s="672"/>
      <c r="S25" s="64"/>
    </row>
    <row r="26" spans="2:19" x14ac:dyDescent="0.3">
      <c r="B26" s="673"/>
      <c r="C26" s="674"/>
      <c r="D26" s="674"/>
      <c r="E26" s="674"/>
      <c r="F26" s="674"/>
      <c r="G26" s="674"/>
      <c r="H26" s="674"/>
      <c r="I26" s="674"/>
      <c r="J26" s="674"/>
      <c r="K26" s="674"/>
      <c r="L26" s="674"/>
      <c r="M26" s="674"/>
      <c r="N26" s="674"/>
      <c r="O26" s="674"/>
      <c r="P26" s="674"/>
      <c r="Q26" s="675"/>
      <c r="S26" s="64"/>
    </row>
    <row r="27" spans="2:19" x14ac:dyDescent="0.3">
      <c r="B27" s="673"/>
      <c r="C27" s="674"/>
      <c r="D27" s="674"/>
      <c r="E27" s="674"/>
      <c r="F27" s="674"/>
      <c r="G27" s="674"/>
      <c r="H27" s="674"/>
      <c r="I27" s="674"/>
      <c r="J27" s="674"/>
      <c r="K27" s="674"/>
      <c r="L27" s="674"/>
      <c r="M27" s="674"/>
      <c r="N27" s="674"/>
      <c r="O27" s="674"/>
      <c r="P27" s="674"/>
      <c r="Q27" s="675"/>
      <c r="S27" s="64"/>
    </row>
    <row r="28" spans="2:19" x14ac:dyDescent="0.3">
      <c r="B28" s="896"/>
      <c r="C28" s="897"/>
      <c r="D28" s="897"/>
      <c r="E28" s="897"/>
      <c r="F28" s="897"/>
      <c r="G28" s="897"/>
      <c r="H28" s="897"/>
      <c r="I28" s="897"/>
      <c r="J28" s="897"/>
      <c r="K28" s="897"/>
      <c r="L28" s="897"/>
      <c r="M28" s="897"/>
      <c r="N28" s="897"/>
      <c r="O28" s="897"/>
      <c r="P28" s="897"/>
      <c r="Q28" s="898"/>
      <c r="S28" s="64"/>
    </row>
    <row r="29" spans="2:19" x14ac:dyDescent="0.3">
      <c r="B29" s="109"/>
      <c r="C29" s="110"/>
      <c r="D29" s="110"/>
      <c r="E29" s="110"/>
      <c r="F29" s="110"/>
      <c r="G29" s="110"/>
      <c r="H29" s="110"/>
      <c r="I29" s="110"/>
      <c r="J29" s="110"/>
      <c r="K29" s="110"/>
      <c r="L29" s="110"/>
      <c r="M29" s="110"/>
      <c r="N29" s="110"/>
      <c r="O29" s="110"/>
      <c r="P29" s="110"/>
      <c r="Q29" s="111"/>
      <c r="S29" s="64"/>
    </row>
    <row r="30" spans="2:19" x14ac:dyDescent="0.3">
      <c r="B30" s="670"/>
      <c r="C30" s="671"/>
      <c r="D30" s="671"/>
      <c r="E30" s="671"/>
      <c r="F30" s="671"/>
      <c r="G30" s="671"/>
      <c r="H30" s="671"/>
      <c r="I30" s="671"/>
      <c r="J30" s="671"/>
      <c r="K30" s="671"/>
      <c r="L30" s="671"/>
      <c r="M30" s="671"/>
      <c r="N30" s="671"/>
      <c r="O30" s="671"/>
      <c r="P30" s="671"/>
      <c r="Q30" s="672"/>
      <c r="S30" s="64"/>
    </row>
    <row r="31" spans="2:19" x14ac:dyDescent="0.3">
      <c r="B31" s="673"/>
      <c r="C31" s="674"/>
      <c r="D31" s="674"/>
      <c r="E31" s="674"/>
      <c r="F31" s="674"/>
      <c r="G31" s="674"/>
      <c r="H31" s="674"/>
      <c r="I31" s="674"/>
      <c r="J31" s="674"/>
      <c r="K31" s="674"/>
      <c r="L31" s="674"/>
      <c r="M31" s="674"/>
      <c r="N31" s="674"/>
      <c r="O31" s="674"/>
      <c r="P31" s="674"/>
      <c r="Q31" s="675"/>
      <c r="S31" s="64"/>
    </row>
    <row r="32" spans="2:19" x14ac:dyDescent="0.3">
      <c r="B32" s="673"/>
      <c r="C32" s="674"/>
      <c r="D32" s="674"/>
      <c r="E32" s="674"/>
      <c r="F32" s="674"/>
      <c r="G32" s="674"/>
      <c r="H32" s="674"/>
      <c r="I32" s="674"/>
      <c r="J32" s="674"/>
      <c r="K32" s="674"/>
      <c r="L32" s="674"/>
      <c r="M32" s="674"/>
      <c r="N32" s="674"/>
      <c r="O32" s="674"/>
      <c r="P32" s="674"/>
      <c r="Q32" s="675"/>
      <c r="S32" s="64"/>
    </row>
    <row r="33" spans="2:19" x14ac:dyDescent="0.3">
      <c r="B33" s="896"/>
      <c r="C33" s="897"/>
      <c r="D33" s="897"/>
      <c r="E33" s="897"/>
      <c r="F33" s="897"/>
      <c r="G33" s="897"/>
      <c r="H33" s="897"/>
      <c r="I33" s="897"/>
      <c r="J33" s="897"/>
      <c r="K33" s="897"/>
      <c r="L33" s="897"/>
      <c r="M33" s="897"/>
      <c r="N33" s="897"/>
      <c r="O33" s="897"/>
      <c r="P33" s="897"/>
      <c r="Q33" s="898"/>
      <c r="S33" s="64"/>
    </row>
    <row r="34" spans="2:19" x14ac:dyDescent="0.3">
      <c r="B34" s="109"/>
      <c r="C34" s="110"/>
      <c r="D34" s="110"/>
      <c r="E34" s="110"/>
      <c r="F34" s="110"/>
      <c r="G34" s="110"/>
      <c r="H34" s="110"/>
      <c r="I34" s="110"/>
      <c r="J34" s="110"/>
      <c r="K34" s="110"/>
      <c r="L34" s="110"/>
      <c r="M34" s="110"/>
      <c r="N34" s="110"/>
      <c r="O34" s="110"/>
      <c r="P34" s="110"/>
      <c r="Q34" s="111"/>
      <c r="S34" s="64"/>
    </row>
    <row r="35" spans="2:19" x14ac:dyDescent="0.3">
      <c r="B35" s="670"/>
      <c r="C35" s="671"/>
      <c r="D35" s="671"/>
      <c r="E35" s="671"/>
      <c r="F35" s="671"/>
      <c r="G35" s="671"/>
      <c r="H35" s="671"/>
      <c r="I35" s="671"/>
      <c r="J35" s="671"/>
      <c r="K35" s="671"/>
      <c r="L35" s="671"/>
      <c r="M35" s="671"/>
      <c r="N35" s="671"/>
      <c r="O35" s="671"/>
      <c r="P35" s="671"/>
      <c r="Q35" s="672"/>
      <c r="S35" s="64"/>
    </row>
    <row r="36" spans="2:19" x14ac:dyDescent="0.3">
      <c r="B36" s="673"/>
      <c r="C36" s="674"/>
      <c r="D36" s="674"/>
      <c r="E36" s="674"/>
      <c r="F36" s="674"/>
      <c r="G36" s="674"/>
      <c r="H36" s="674"/>
      <c r="I36" s="674"/>
      <c r="J36" s="674"/>
      <c r="K36" s="674"/>
      <c r="L36" s="674"/>
      <c r="M36" s="674"/>
      <c r="N36" s="674"/>
      <c r="O36" s="674"/>
      <c r="P36" s="674"/>
      <c r="Q36" s="675"/>
      <c r="S36" s="64"/>
    </row>
    <row r="37" spans="2:19" x14ac:dyDescent="0.3">
      <c r="B37" s="673"/>
      <c r="C37" s="674"/>
      <c r="D37" s="674"/>
      <c r="E37" s="674"/>
      <c r="F37" s="674"/>
      <c r="G37" s="674"/>
      <c r="H37" s="674"/>
      <c r="I37" s="674"/>
      <c r="J37" s="674"/>
      <c r="K37" s="674"/>
      <c r="L37" s="674"/>
      <c r="M37" s="674"/>
      <c r="N37" s="674"/>
      <c r="O37" s="674"/>
      <c r="P37" s="674"/>
      <c r="Q37" s="675"/>
      <c r="S37" s="64"/>
    </row>
    <row r="38" spans="2:19" x14ac:dyDescent="0.3">
      <c r="B38" s="896"/>
      <c r="C38" s="897"/>
      <c r="D38" s="897"/>
      <c r="E38" s="897"/>
      <c r="F38" s="897"/>
      <c r="G38" s="897"/>
      <c r="H38" s="897"/>
      <c r="I38" s="897"/>
      <c r="J38" s="897"/>
      <c r="K38" s="897"/>
      <c r="L38" s="897"/>
      <c r="M38" s="897"/>
      <c r="N38" s="897"/>
      <c r="O38" s="897"/>
      <c r="P38" s="897"/>
      <c r="Q38" s="898"/>
      <c r="S38" s="64"/>
    </row>
    <row r="39" spans="2:19" x14ac:dyDescent="0.3">
      <c r="B39" s="109"/>
      <c r="C39" s="110"/>
      <c r="D39" s="110"/>
      <c r="E39" s="110"/>
      <c r="F39" s="110"/>
      <c r="G39" s="110"/>
      <c r="H39" s="110"/>
      <c r="I39" s="110"/>
      <c r="J39" s="110"/>
      <c r="K39" s="110"/>
      <c r="L39" s="110"/>
      <c r="M39" s="110"/>
      <c r="N39" s="110"/>
      <c r="O39" s="110"/>
      <c r="P39" s="110"/>
      <c r="Q39" s="111"/>
      <c r="S39" s="64"/>
    </row>
    <row r="40" spans="2:19" x14ac:dyDescent="0.3">
      <c r="B40" s="670"/>
      <c r="C40" s="671"/>
      <c r="D40" s="671"/>
      <c r="E40" s="671"/>
      <c r="F40" s="671"/>
      <c r="G40" s="671"/>
      <c r="H40" s="671"/>
      <c r="I40" s="671"/>
      <c r="J40" s="671"/>
      <c r="K40" s="671"/>
      <c r="L40" s="671"/>
      <c r="M40" s="671"/>
      <c r="N40" s="671"/>
      <c r="O40" s="671"/>
      <c r="P40" s="671"/>
      <c r="Q40" s="672"/>
      <c r="S40" s="64"/>
    </row>
    <row r="41" spans="2:19" x14ac:dyDescent="0.3">
      <c r="B41" s="673"/>
      <c r="C41" s="674"/>
      <c r="D41" s="674"/>
      <c r="E41" s="674"/>
      <c r="F41" s="674"/>
      <c r="G41" s="674"/>
      <c r="H41" s="674"/>
      <c r="I41" s="674"/>
      <c r="J41" s="674"/>
      <c r="K41" s="674"/>
      <c r="L41" s="674"/>
      <c r="M41" s="674"/>
      <c r="N41" s="674"/>
      <c r="O41" s="674"/>
      <c r="P41" s="674"/>
      <c r="Q41" s="675"/>
      <c r="S41" s="64"/>
    </row>
    <row r="42" spans="2:19" x14ac:dyDescent="0.3">
      <c r="B42" s="673"/>
      <c r="C42" s="674"/>
      <c r="D42" s="674"/>
      <c r="E42" s="674"/>
      <c r="F42" s="674"/>
      <c r="G42" s="674"/>
      <c r="H42" s="674"/>
      <c r="I42" s="674"/>
      <c r="J42" s="674"/>
      <c r="K42" s="674"/>
      <c r="L42" s="674"/>
      <c r="M42" s="674"/>
      <c r="N42" s="674"/>
      <c r="O42" s="674"/>
      <c r="P42" s="674"/>
      <c r="Q42" s="675"/>
      <c r="S42" s="64"/>
    </row>
    <row r="43" spans="2:19" x14ac:dyDescent="0.3">
      <c r="B43" s="896"/>
      <c r="C43" s="897"/>
      <c r="D43" s="897"/>
      <c r="E43" s="897"/>
      <c r="F43" s="897"/>
      <c r="G43" s="897"/>
      <c r="H43" s="897"/>
      <c r="I43" s="897"/>
      <c r="J43" s="897"/>
      <c r="K43" s="897"/>
      <c r="L43" s="897"/>
      <c r="M43" s="897"/>
      <c r="N43" s="897"/>
      <c r="O43" s="897"/>
      <c r="P43" s="897"/>
      <c r="Q43" s="898"/>
      <c r="S43" s="64"/>
    </row>
    <row r="44" spans="2:19" x14ac:dyDescent="0.3">
      <c r="B44" s="109"/>
      <c r="C44" s="110"/>
      <c r="D44" s="110"/>
      <c r="E44" s="110"/>
      <c r="F44" s="110"/>
      <c r="G44" s="110"/>
      <c r="H44" s="110"/>
      <c r="I44" s="110"/>
      <c r="J44" s="110"/>
      <c r="K44" s="110"/>
      <c r="L44" s="110"/>
      <c r="M44" s="110"/>
      <c r="N44" s="110"/>
      <c r="O44" s="110"/>
      <c r="P44" s="110"/>
      <c r="Q44" s="111"/>
      <c r="S44" s="64"/>
    </row>
    <row r="45" spans="2:19" x14ac:dyDescent="0.3">
      <c r="B45" s="670"/>
      <c r="C45" s="671"/>
      <c r="D45" s="671"/>
      <c r="E45" s="671"/>
      <c r="F45" s="671"/>
      <c r="G45" s="671"/>
      <c r="H45" s="671"/>
      <c r="I45" s="671"/>
      <c r="J45" s="671"/>
      <c r="K45" s="671"/>
      <c r="L45" s="671"/>
      <c r="M45" s="671"/>
      <c r="N45" s="671"/>
      <c r="O45" s="671"/>
      <c r="P45" s="671"/>
      <c r="Q45" s="672"/>
      <c r="S45" s="64"/>
    </row>
    <row r="46" spans="2:19" x14ac:dyDescent="0.3">
      <c r="B46" s="673"/>
      <c r="C46" s="674"/>
      <c r="D46" s="674"/>
      <c r="E46" s="674"/>
      <c r="F46" s="674"/>
      <c r="G46" s="674"/>
      <c r="H46" s="674"/>
      <c r="I46" s="674"/>
      <c r="J46" s="674"/>
      <c r="K46" s="674"/>
      <c r="L46" s="674"/>
      <c r="M46" s="674"/>
      <c r="N46" s="674"/>
      <c r="O46" s="674"/>
      <c r="P46" s="674"/>
      <c r="Q46" s="675"/>
      <c r="S46" s="64"/>
    </row>
    <row r="47" spans="2:19" x14ac:dyDescent="0.3">
      <c r="B47" s="673"/>
      <c r="C47" s="674"/>
      <c r="D47" s="674"/>
      <c r="E47" s="674"/>
      <c r="F47" s="674"/>
      <c r="G47" s="674"/>
      <c r="H47" s="674"/>
      <c r="I47" s="674"/>
      <c r="J47" s="674"/>
      <c r="K47" s="674"/>
      <c r="L47" s="674"/>
      <c r="M47" s="674"/>
      <c r="N47" s="674"/>
      <c r="O47" s="674"/>
      <c r="P47" s="674"/>
      <c r="Q47" s="675"/>
      <c r="S47" s="64"/>
    </row>
    <row r="48" spans="2:19" x14ac:dyDescent="0.3">
      <c r="B48" s="896"/>
      <c r="C48" s="897"/>
      <c r="D48" s="897"/>
      <c r="E48" s="897"/>
      <c r="F48" s="897"/>
      <c r="G48" s="897"/>
      <c r="H48" s="897"/>
      <c r="I48" s="897"/>
      <c r="J48" s="897"/>
      <c r="K48" s="897"/>
      <c r="L48" s="897"/>
      <c r="M48" s="897"/>
      <c r="N48" s="897"/>
      <c r="O48" s="897"/>
      <c r="P48" s="897"/>
      <c r="Q48" s="898"/>
      <c r="S48" s="64"/>
    </row>
    <row r="49" spans="1:19" x14ac:dyDescent="0.3">
      <c r="B49" s="109"/>
      <c r="C49" s="110"/>
      <c r="D49" s="110"/>
      <c r="E49" s="110"/>
      <c r="F49" s="110"/>
      <c r="G49" s="110"/>
      <c r="H49" s="110"/>
      <c r="I49" s="110"/>
      <c r="J49" s="110"/>
      <c r="K49" s="110"/>
      <c r="L49" s="110"/>
      <c r="M49" s="110"/>
      <c r="N49" s="110"/>
      <c r="O49" s="110"/>
      <c r="P49" s="110"/>
      <c r="Q49" s="111"/>
      <c r="S49" s="64"/>
    </row>
    <row r="50" spans="1:19" x14ac:dyDescent="0.3">
      <c r="B50" s="670"/>
      <c r="C50" s="671"/>
      <c r="D50" s="671"/>
      <c r="E50" s="671"/>
      <c r="F50" s="671"/>
      <c r="G50" s="671"/>
      <c r="H50" s="671"/>
      <c r="I50" s="671"/>
      <c r="J50" s="671"/>
      <c r="K50" s="671"/>
      <c r="L50" s="671"/>
      <c r="M50" s="671"/>
      <c r="N50" s="671"/>
      <c r="O50" s="671"/>
      <c r="P50" s="671"/>
      <c r="Q50" s="672"/>
      <c r="S50" s="64"/>
    </row>
    <row r="51" spans="1:19" x14ac:dyDescent="0.3">
      <c r="B51" s="673"/>
      <c r="C51" s="674"/>
      <c r="D51" s="674"/>
      <c r="E51" s="674"/>
      <c r="F51" s="674"/>
      <c r="G51" s="674"/>
      <c r="H51" s="674"/>
      <c r="I51" s="674"/>
      <c r="J51" s="674"/>
      <c r="K51" s="674"/>
      <c r="L51" s="674"/>
      <c r="M51" s="674"/>
      <c r="N51" s="674"/>
      <c r="O51" s="674"/>
      <c r="P51" s="674"/>
      <c r="Q51" s="675"/>
      <c r="S51" s="64"/>
    </row>
    <row r="52" spans="1:19" x14ac:dyDescent="0.3">
      <c r="B52" s="673"/>
      <c r="C52" s="674"/>
      <c r="D52" s="674"/>
      <c r="E52" s="674"/>
      <c r="F52" s="674"/>
      <c r="G52" s="674"/>
      <c r="H52" s="674"/>
      <c r="I52" s="674"/>
      <c r="J52" s="674"/>
      <c r="K52" s="674"/>
      <c r="L52" s="674"/>
      <c r="M52" s="674"/>
      <c r="N52" s="674"/>
      <c r="O52" s="674"/>
      <c r="P52" s="674"/>
      <c r="Q52" s="675"/>
      <c r="S52" s="64"/>
    </row>
    <row r="53" spans="1:19" x14ac:dyDescent="0.3">
      <c r="B53" s="896"/>
      <c r="C53" s="897"/>
      <c r="D53" s="897"/>
      <c r="E53" s="897"/>
      <c r="F53" s="897"/>
      <c r="G53" s="897"/>
      <c r="H53" s="897"/>
      <c r="I53" s="897"/>
      <c r="J53" s="897"/>
      <c r="K53" s="897"/>
      <c r="L53" s="897"/>
      <c r="M53" s="897"/>
      <c r="N53" s="897"/>
      <c r="O53" s="897"/>
      <c r="P53" s="897"/>
      <c r="Q53" s="898"/>
      <c r="S53" s="64"/>
    </row>
    <row r="54" spans="1:19" ht="17.25" thickBot="1" x14ac:dyDescent="0.35">
      <c r="B54" s="457"/>
      <c r="C54" s="458"/>
      <c r="D54" s="458"/>
      <c r="E54" s="458"/>
      <c r="F54" s="458"/>
      <c r="G54" s="458"/>
      <c r="H54" s="458"/>
      <c r="I54" s="458"/>
      <c r="J54" s="458"/>
      <c r="K54" s="458"/>
      <c r="L54" s="458"/>
      <c r="M54" s="458"/>
      <c r="N54" s="458"/>
      <c r="O54" s="458"/>
      <c r="P54" s="458"/>
      <c r="Q54" s="459"/>
      <c r="S54" s="64"/>
    </row>
    <row r="55" spans="1:19" x14ac:dyDescent="0.3">
      <c r="S55" s="64"/>
    </row>
    <row r="56" spans="1:19" x14ac:dyDescent="0.3">
      <c r="A56" s="64"/>
      <c r="B56" s="64"/>
      <c r="C56" s="64"/>
      <c r="D56" s="64"/>
      <c r="E56" s="64"/>
      <c r="F56" s="64"/>
      <c r="G56" s="64"/>
      <c r="H56" s="64"/>
      <c r="I56" s="64"/>
      <c r="J56" s="64"/>
      <c r="K56" s="64"/>
      <c r="L56" s="64"/>
      <c r="M56" s="64"/>
      <c r="N56" s="64"/>
      <c r="O56" s="64"/>
      <c r="P56" s="64"/>
      <c r="Q56" s="64"/>
      <c r="R56" s="64"/>
      <c r="S56" s="64"/>
    </row>
  </sheetData>
  <sheetProtection password="CAE2" sheet="1" objects="1" scenarios="1" selectLockedCells="1"/>
  <mergeCells count="12">
    <mergeCell ref="B2:N3"/>
    <mergeCell ref="B50:Q53"/>
    <mergeCell ref="B5:F5"/>
    <mergeCell ref="B15:Q18"/>
    <mergeCell ref="B20:Q23"/>
    <mergeCell ref="B25:Q28"/>
    <mergeCell ref="B30:Q33"/>
    <mergeCell ref="B35:Q38"/>
    <mergeCell ref="B40:Q43"/>
    <mergeCell ref="B45:Q48"/>
    <mergeCell ref="B13:Q13"/>
    <mergeCell ref="D6:F6"/>
  </mergeCells>
  <hyperlinks>
    <hyperlink ref="H7" location="Instructions!C33" display="Back to Instructions tab"/>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G23"/>
  <sheetViews>
    <sheetView showGridLines="0" zoomScale="90" zoomScaleNormal="90" workbookViewId="0">
      <pane ySplit="3" topLeftCell="A4" activePane="bottomLeft" state="frozen"/>
      <selection pane="bottomLeft" activeCell="E17" sqref="E17"/>
    </sheetView>
  </sheetViews>
  <sheetFormatPr defaultRowHeight="16.5" x14ac:dyDescent="0.3"/>
  <cols>
    <col min="1" max="1" width="4.28515625" style="101" customWidth="1"/>
    <col min="2" max="2" width="25.28515625" style="101" customWidth="1"/>
    <col min="3" max="3" width="43.140625" style="101" customWidth="1"/>
    <col min="4" max="4" width="24.140625" style="101" customWidth="1"/>
    <col min="5" max="5" width="26.42578125" style="101" customWidth="1"/>
    <col min="6" max="6" width="6.85546875" style="101" customWidth="1"/>
    <col min="7" max="7" width="4.140625" style="101" customWidth="1"/>
    <col min="8" max="16384" width="9.140625" style="101"/>
  </cols>
  <sheetData>
    <row r="1" spans="1:7" ht="17.25" thickBot="1" x14ac:dyDescent="0.35"/>
    <row r="2" spans="1:7" ht="16.5" customHeight="1" x14ac:dyDescent="0.3">
      <c r="B2" s="616" t="s">
        <v>465</v>
      </c>
      <c r="C2" s="632"/>
      <c r="D2" s="632"/>
      <c r="E2" s="632"/>
      <c r="F2" s="632"/>
      <c r="G2" s="617"/>
    </row>
    <row r="3" spans="1:7" ht="17.25" customHeight="1" thickBot="1" x14ac:dyDescent="0.35">
      <c r="B3" s="618"/>
      <c r="C3" s="633"/>
      <c r="D3" s="633"/>
      <c r="E3" s="633"/>
      <c r="F3" s="633"/>
      <c r="G3" s="619"/>
    </row>
    <row r="4" spans="1:7" ht="17.25" thickBot="1" x14ac:dyDescent="0.35">
      <c r="G4" s="475"/>
    </row>
    <row r="5" spans="1:7" ht="18" thickBot="1" x14ac:dyDescent="0.35">
      <c r="B5" s="908" t="str">
        <f>'Version Control'!$B$2</f>
        <v>Title Block</v>
      </c>
      <c r="C5" s="909"/>
      <c r="D5" s="910"/>
      <c r="G5" s="475"/>
    </row>
    <row r="6" spans="1:7" x14ac:dyDescent="0.3">
      <c r="B6" s="118" t="str">
        <f>'Version Control'!$B$3</f>
        <v>File Name:</v>
      </c>
      <c r="C6" s="911" t="str">
        <f ca="1">'Version Control'!$C$3</f>
        <v>Residential Refrigerator-Freezer - v2.7_Multiple Defrost Waiver.xlsx</v>
      </c>
      <c r="D6" s="912"/>
      <c r="G6" s="475"/>
    </row>
    <row r="7" spans="1:7" ht="18" x14ac:dyDescent="0.35">
      <c r="B7" s="588" t="str">
        <f>'Version Control'!$B$4</f>
        <v>Tab Name:</v>
      </c>
      <c r="C7" s="913" t="str">
        <f ca="1">MID(CELL("filename",A4), FIND("]", CELL("filename", A4))+ 1, 255)</f>
        <v>Report Sign-Off Block</v>
      </c>
      <c r="D7" s="914"/>
      <c r="E7" s="104" t="s">
        <v>285</v>
      </c>
      <c r="G7" s="475"/>
    </row>
    <row r="8" spans="1:7" x14ac:dyDescent="0.3">
      <c r="B8" s="116" t="str">
        <f>'Version Control'!$B$5</f>
        <v>Version Number:</v>
      </c>
      <c r="C8" s="915" t="str">
        <f>'Version Control'!$C$5</f>
        <v>2.7_Multiple Defrost Waiver</v>
      </c>
      <c r="D8" s="916"/>
      <c r="G8" s="475"/>
    </row>
    <row r="9" spans="1:7" x14ac:dyDescent="0.3">
      <c r="B9" s="116" t="str">
        <f>'Version Control'!$B$6</f>
        <v xml:space="preserve">Latest Revision Date: </v>
      </c>
      <c r="C9" s="917">
        <f>'Version Control'!$C$6</f>
        <v>41598</v>
      </c>
      <c r="D9" s="918"/>
      <c r="G9" s="475"/>
    </row>
    <row r="10" spans="1:7" ht="17.25" thickBot="1" x14ac:dyDescent="0.35">
      <c r="B10" s="123" t="str">
        <f>'Version Control'!$B$7</f>
        <v xml:space="preserve">Test Completion Date: </v>
      </c>
      <c r="C10" s="919" t="str">
        <f>'Version Control'!$C$7</f>
        <v>[MM/DD/YYYY]</v>
      </c>
      <c r="D10" s="920"/>
      <c r="G10" s="475"/>
    </row>
    <row r="11" spans="1:7" x14ac:dyDescent="0.3">
      <c r="G11" s="475"/>
    </row>
    <row r="12" spans="1:7" ht="17.25" thickBot="1" x14ac:dyDescent="0.35">
      <c r="G12" s="475"/>
    </row>
    <row r="13" spans="1:7" ht="18" thickBot="1" x14ac:dyDescent="0.35">
      <c r="A13" s="102"/>
      <c r="B13" s="477" t="s">
        <v>213</v>
      </c>
      <c r="C13" s="478"/>
      <c r="D13" s="478"/>
      <c r="E13" s="476"/>
      <c r="G13" s="475"/>
    </row>
    <row r="14" spans="1:7" ht="28.5" customHeight="1" x14ac:dyDescent="0.3">
      <c r="A14" s="102"/>
      <c r="B14" s="921" t="s">
        <v>428</v>
      </c>
      <c r="C14" s="922"/>
      <c r="D14" s="922"/>
      <c r="E14" s="923"/>
      <c r="G14" s="475"/>
    </row>
    <row r="15" spans="1:7" ht="31.5" customHeight="1" thickBot="1" x14ac:dyDescent="0.35">
      <c r="A15" s="102"/>
      <c r="B15" s="924"/>
      <c r="C15" s="925"/>
      <c r="D15" s="925"/>
      <c r="E15" s="926"/>
      <c r="G15" s="475"/>
    </row>
    <row r="16" spans="1:7" ht="17.25" x14ac:dyDescent="0.35">
      <c r="A16" s="102"/>
      <c r="B16" s="902" t="s">
        <v>214</v>
      </c>
      <c r="C16" s="903"/>
      <c r="D16" s="479" t="s">
        <v>212</v>
      </c>
      <c r="E16" s="480" t="s">
        <v>215</v>
      </c>
      <c r="G16" s="475"/>
    </row>
    <row r="17" spans="1:7" x14ac:dyDescent="0.3">
      <c r="A17" s="102"/>
      <c r="B17" s="904" t="s">
        <v>216</v>
      </c>
      <c r="C17" s="905"/>
      <c r="D17" s="59" t="str">
        <f>'General Info &amp; Test Results'!C20</f>
        <v>[MM/DD/YYYY]</v>
      </c>
      <c r="E17" s="555" t="s">
        <v>431</v>
      </c>
      <c r="G17" s="475"/>
    </row>
    <row r="18" spans="1:7" x14ac:dyDescent="0.3">
      <c r="A18" s="102"/>
      <c r="B18" s="904" t="s">
        <v>372</v>
      </c>
      <c r="C18" s="905"/>
      <c r="D18" s="58" t="s">
        <v>252</v>
      </c>
      <c r="E18" s="555" t="s">
        <v>431</v>
      </c>
      <c r="G18" s="475"/>
    </row>
    <row r="19" spans="1:7" x14ac:dyDescent="0.3">
      <c r="A19" s="102"/>
      <c r="B19" s="904" t="s">
        <v>429</v>
      </c>
      <c r="C19" s="905"/>
      <c r="D19" s="58" t="s">
        <v>252</v>
      </c>
      <c r="E19" s="555" t="s">
        <v>431</v>
      </c>
      <c r="G19" s="475"/>
    </row>
    <row r="20" spans="1:7" x14ac:dyDescent="0.3">
      <c r="A20" s="102"/>
      <c r="B20" s="904" t="s">
        <v>429</v>
      </c>
      <c r="C20" s="905"/>
      <c r="D20" s="58" t="s">
        <v>252</v>
      </c>
      <c r="E20" s="555" t="s">
        <v>431</v>
      </c>
      <c r="G20" s="475"/>
    </row>
    <row r="21" spans="1:7" ht="17.25" thickBot="1" x14ac:dyDescent="0.35">
      <c r="A21" s="102"/>
      <c r="B21" s="906" t="s">
        <v>430</v>
      </c>
      <c r="C21" s="907"/>
      <c r="D21" s="586" t="s">
        <v>252</v>
      </c>
      <c r="E21" s="587" t="s">
        <v>432</v>
      </c>
      <c r="G21" s="475"/>
    </row>
    <row r="22" spans="1:7" x14ac:dyDescent="0.3">
      <c r="G22" s="475"/>
    </row>
    <row r="23" spans="1:7" x14ac:dyDescent="0.3">
      <c r="A23" s="475"/>
      <c r="B23" s="475"/>
      <c r="C23" s="475"/>
      <c r="D23" s="475"/>
      <c r="E23" s="475"/>
      <c r="F23" s="475"/>
      <c r="G23" s="475"/>
    </row>
  </sheetData>
  <sheetProtection password="CAE2" sheet="1" objects="1" scenarios="1" selectLockedCells="1"/>
  <mergeCells count="14">
    <mergeCell ref="B20:C20"/>
    <mergeCell ref="B21:C21"/>
    <mergeCell ref="B5:D5"/>
    <mergeCell ref="C6:D6"/>
    <mergeCell ref="C7:D7"/>
    <mergeCell ref="C8:D8"/>
    <mergeCell ref="C9:D9"/>
    <mergeCell ref="C10:D10"/>
    <mergeCell ref="B14:E15"/>
    <mergeCell ref="B2:G3"/>
    <mergeCell ref="B16:C16"/>
    <mergeCell ref="B17:C17"/>
    <mergeCell ref="B18:C18"/>
    <mergeCell ref="B19:C19"/>
  </mergeCells>
  <hyperlinks>
    <hyperlink ref="E7" location="Instructions!C33" display="Back to Instructions tab"/>
  </hyperlinks>
  <pageMargins left="0.7" right="0.7" top="0.75" bottom="0.75" header="0.3" footer="0.3"/>
  <pageSetup orientation="portrait" horizontalDpi="200" verticalDpi="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B34"/>
  <sheetViews>
    <sheetView showGridLines="0" zoomScale="80" zoomScaleNormal="80" workbookViewId="0"/>
  </sheetViews>
  <sheetFormatPr defaultRowHeight="16.5" x14ac:dyDescent="0.3"/>
  <cols>
    <col min="1" max="1" width="3.42578125" style="1" customWidth="1"/>
    <col min="2" max="2" width="24.140625" style="1" customWidth="1"/>
    <col min="3" max="3" width="33.85546875" style="1" customWidth="1"/>
    <col min="4" max="4" width="34.140625" style="1" bestFit="1" customWidth="1"/>
    <col min="5" max="5" width="9.140625" style="1"/>
    <col min="6" max="6" width="16.42578125" style="1" bestFit="1" customWidth="1"/>
    <col min="7" max="7" width="9.140625" style="1"/>
    <col min="8" max="8" width="51.42578125" style="1" bestFit="1" customWidth="1"/>
    <col min="9" max="9" width="56.5703125" style="1" bestFit="1" customWidth="1"/>
    <col min="10" max="10" width="8.5703125" style="1" bestFit="1" customWidth="1"/>
    <col min="11" max="11" width="9.140625" style="1"/>
    <col min="12" max="12" width="18.42578125" style="1" bestFit="1" customWidth="1"/>
    <col min="13" max="13" width="9.140625" style="1"/>
    <col min="14" max="14" width="12.85546875" style="1" bestFit="1" customWidth="1"/>
    <col min="15" max="15" width="9.140625" style="1"/>
    <col min="16" max="16" width="26.7109375" style="1" bestFit="1" customWidth="1"/>
    <col min="17" max="17" width="8.5703125" style="1" customWidth="1"/>
    <col min="18" max="18" width="17.85546875" style="1" bestFit="1" customWidth="1"/>
    <col min="19" max="19" width="9.140625" style="1"/>
    <col min="20" max="20" width="32.7109375" style="1" bestFit="1" customWidth="1"/>
    <col min="21" max="21" width="6.42578125" style="1" customWidth="1"/>
    <col min="22" max="22" width="13.7109375" style="1" bestFit="1" customWidth="1"/>
    <col min="23" max="23" width="9.140625" style="1"/>
    <col min="24" max="24" width="12.28515625" style="1" bestFit="1" customWidth="1"/>
    <col min="25" max="25" width="9.140625" style="1"/>
    <col min="26" max="26" width="12.42578125" style="1" bestFit="1" customWidth="1"/>
    <col min="27" max="27" width="4.5703125" style="1" customWidth="1"/>
    <col min="28" max="28" width="3.42578125" style="1" customWidth="1"/>
    <col min="29" max="16384" width="9.140625" style="1"/>
  </cols>
  <sheetData>
    <row r="1" spans="2:28" ht="17.25" thickBot="1" x14ac:dyDescent="0.35">
      <c r="AB1" s="496"/>
    </row>
    <row r="2" spans="2:28" ht="18" thickBot="1" x14ac:dyDescent="0.35">
      <c r="B2" s="508" t="str">
        <f>'Version Control'!$B$2</f>
        <v>Title Block</v>
      </c>
      <c r="C2" s="509"/>
      <c r="D2" s="511"/>
      <c r="E2" s="512"/>
      <c r="F2" s="512"/>
      <c r="AB2" s="496"/>
    </row>
    <row r="3" spans="2:28" ht="49.5" x14ac:dyDescent="0.3">
      <c r="B3" s="507" t="str">
        <f>'Version Control'!$B$3</f>
        <v>File Name:</v>
      </c>
      <c r="C3" s="591" t="str">
        <f ca="1">'Version Control'!$C$3</f>
        <v>Residential Refrigerator-Freezer - v2.7_Multiple Defrost Waiver.xlsx</v>
      </c>
      <c r="D3" s="513"/>
      <c r="E3" s="510"/>
      <c r="F3" s="510"/>
      <c r="AB3" s="496"/>
    </row>
    <row r="4" spans="2:28" x14ac:dyDescent="0.3">
      <c r="B4" s="505" t="str">
        <f>'Version Control'!$B$4</f>
        <v>Tab Name:</v>
      </c>
      <c r="C4" s="500" t="str">
        <f ca="1">MID(CELL("filename",B1), FIND("]", CELL("filename", B1))+ 1, 255)</f>
        <v>Drop-Downs</v>
      </c>
      <c r="D4" s="513"/>
      <c r="E4" s="510"/>
      <c r="F4" s="510"/>
      <c r="AB4" s="496"/>
    </row>
    <row r="5" spans="2:28" x14ac:dyDescent="0.3">
      <c r="B5" s="504" t="str">
        <f>'Version Control'!$B$5</f>
        <v>Version Number:</v>
      </c>
      <c r="C5" s="501" t="str">
        <f>'Version Control'!$C$5</f>
        <v>2.7_Multiple Defrost Waiver</v>
      </c>
      <c r="D5" s="513"/>
      <c r="E5" s="510"/>
      <c r="F5" s="510"/>
      <c r="AB5" s="496"/>
    </row>
    <row r="6" spans="2:28" x14ac:dyDescent="0.3">
      <c r="B6" s="504" t="str">
        <f>'Version Control'!$B$6</f>
        <v xml:space="preserve">Latest Revision Date: </v>
      </c>
      <c r="C6" s="502">
        <f>'Version Control'!$C$6</f>
        <v>41598</v>
      </c>
      <c r="D6" s="513"/>
      <c r="E6" s="510"/>
      <c r="F6" s="510"/>
      <c r="AB6" s="496"/>
    </row>
    <row r="7" spans="2:28" ht="17.25" thickBot="1" x14ac:dyDescent="0.35">
      <c r="B7" s="506" t="str">
        <f>'Version Control'!$B$7</f>
        <v xml:space="preserve">Test Completion Date: </v>
      </c>
      <c r="C7" s="503" t="str">
        <f>'Version Control'!$C$7</f>
        <v>[MM/DD/YYYY]</v>
      </c>
      <c r="D7" s="513"/>
      <c r="E7" s="510"/>
      <c r="F7" s="510"/>
      <c r="AB7" s="496"/>
    </row>
    <row r="8" spans="2:28" x14ac:dyDescent="0.3">
      <c r="AB8" s="496"/>
    </row>
    <row r="9" spans="2:28" x14ac:dyDescent="0.3">
      <c r="AB9" s="496"/>
    </row>
    <row r="10" spans="2:28" ht="17.25" thickBot="1" x14ac:dyDescent="0.35">
      <c r="B10" s="1" t="s">
        <v>96</v>
      </c>
      <c r="D10" s="1" t="s">
        <v>94</v>
      </c>
      <c r="F10" s="1" t="s">
        <v>99</v>
      </c>
      <c r="H10" s="1" t="s">
        <v>102</v>
      </c>
      <c r="J10" s="1" t="s">
        <v>157</v>
      </c>
      <c r="L10" s="1" t="s">
        <v>121</v>
      </c>
      <c r="N10" s="1" t="s">
        <v>122</v>
      </c>
      <c r="P10" s="1" t="s">
        <v>164</v>
      </c>
      <c r="R10" s="1" t="s">
        <v>273</v>
      </c>
      <c r="T10" s="1" t="s">
        <v>276</v>
      </c>
      <c r="V10" s="1" t="s">
        <v>277</v>
      </c>
      <c r="X10" s="1" t="s">
        <v>292</v>
      </c>
      <c r="Z10" s="1" t="s">
        <v>297</v>
      </c>
      <c r="AB10" s="496"/>
    </row>
    <row r="11" spans="2:28" ht="17.25" x14ac:dyDescent="0.35">
      <c r="B11" s="497"/>
      <c r="D11" s="4"/>
      <c r="E11" s="2"/>
      <c r="F11" s="4"/>
      <c r="H11" s="497"/>
      <c r="J11" s="4"/>
      <c r="L11" s="5"/>
      <c r="N11" s="4"/>
      <c r="P11" s="4"/>
      <c r="Q11" s="3"/>
      <c r="R11" s="4"/>
      <c r="T11" s="4"/>
      <c r="V11" s="4"/>
      <c r="X11" s="22">
        <v>0</v>
      </c>
      <c r="Z11" s="25"/>
      <c r="AB11" s="496"/>
    </row>
    <row r="12" spans="2:28" x14ac:dyDescent="0.3">
      <c r="B12" s="498">
        <v>1</v>
      </c>
      <c r="D12" s="6" t="s">
        <v>135</v>
      </c>
      <c r="F12" s="6" t="s">
        <v>100</v>
      </c>
      <c r="H12" s="498" t="s">
        <v>103</v>
      </c>
      <c r="J12" s="498" t="s">
        <v>111</v>
      </c>
      <c r="K12" s="514"/>
      <c r="L12" s="498">
        <v>5</v>
      </c>
      <c r="M12" s="514"/>
      <c r="N12" s="498" t="s">
        <v>123</v>
      </c>
      <c r="P12" s="6" t="s">
        <v>189</v>
      </c>
      <c r="Q12" s="3"/>
      <c r="R12" s="498">
        <v>38</v>
      </c>
      <c r="S12" s="514"/>
      <c r="T12" s="515" t="e">
        <f>IF(OR(Aux_Comp_Y_N=1,Aux_Comp_Y_N=2),'Energy Calcs (ASH Switch OFF)'!E84,'Energy Calcs (ASH Switch OFF)'!E66)</f>
        <v>#DIV/0!</v>
      </c>
      <c r="V12" s="7" t="e">
        <f>IF(OR(Aux_Comp_Y_N=1,Aux_Comp_Y_N=2),'Energy Calcs (ASH Switch ON)'!E84,'Energy Calcs (ASH Switch ON)'!E66)</f>
        <v>#DIV/0!</v>
      </c>
      <c r="X12" s="23">
        <v>1</v>
      </c>
      <c r="Z12" s="26" t="s">
        <v>115</v>
      </c>
      <c r="AB12" s="496"/>
    </row>
    <row r="13" spans="2:28" ht="17.25" thickBot="1" x14ac:dyDescent="0.35">
      <c r="B13" s="498">
        <v>2</v>
      </c>
      <c r="D13" s="6" t="s">
        <v>72</v>
      </c>
      <c r="F13" s="8" t="s">
        <v>101</v>
      </c>
      <c r="H13" s="499" t="s">
        <v>104</v>
      </c>
      <c r="J13" s="499" t="s">
        <v>112</v>
      </c>
      <c r="K13" s="514"/>
      <c r="L13" s="499">
        <v>15</v>
      </c>
      <c r="M13" s="514"/>
      <c r="N13" s="499" t="s">
        <v>124</v>
      </c>
      <c r="P13" s="6" t="s">
        <v>188</v>
      </c>
      <c r="Q13" s="3"/>
      <c r="R13" s="499">
        <v>45</v>
      </c>
      <c r="S13" s="514"/>
      <c r="T13" s="516" t="e">
        <f>IF(OR(Aux_Comp_Y_N=1,Aux_Comp_Y_N=2),'Energy Calcs (ASH Switch OFF)'!D97,'Energy Calcs (ASH Switch OFF)'!D79)</f>
        <v>#DIV/0!</v>
      </c>
      <c r="V13" s="9" t="e">
        <f>IF(OR(Aux_Comp_Y_N=1,Aux_Comp_Y_N=2),'Energy Calcs (ASH Switch ON)'!D97,'Energy Calcs (ASH Switch ON)'!D79)</f>
        <v>#DIV/0!</v>
      </c>
      <c r="X13" s="23">
        <v>2</v>
      </c>
      <c r="Z13" s="27" t="s">
        <v>70</v>
      </c>
      <c r="AB13" s="496"/>
    </row>
    <row r="14" spans="2:28" ht="17.25" thickBot="1" x14ac:dyDescent="0.35">
      <c r="B14" s="498">
        <v>3</v>
      </c>
      <c r="D14" s="6" t="s">
        <v>69</v>
      </c>
      <c r="P14" s="6" t="s">
        <v>190</v>
      </c>
      <c r="Q14" s="3"/>
      <c r="R14" s="3"/>
      <c r="X14" s="24" t="s">
        <v>293</v>
      </c>
      <c r="AB14" s="496"/>
    </row>
    <row r="15" spans="2:28" x14ac:dyDescent="0.3">
      <c r="B15" s="498" t="s">
        <v>97</v>
      </c>
      <c r="D15" s="8" t="s">
        <v>70</v>
      </c>
      <c r="H15" s="10"/>
      <c r="P15" s="8" t="s">
        <v>165</v>
      </c>
      <c r="Q15" s="3"/>
      <c r="R15" s="3"/>
      <c r="T15" s="1" t="s">
        <v>274</v>
      </c>
      <c r="AB15" s="496"/>
    </row>
    <row r="16" spans="2:28" x14ac:dyDescent="0.3">
      <c r="B16" s="498">
        <v>4</v>
      </c>
      <c r="H16" s="10" t="s">
        <v>245</v>
      </c>
      <c r="AB16" s="496"/>
    </row>
    <row r="17" spans="2:28" x14ac:dyDescent="0.3">
      <c r="B17" s="498">
        <v>5</v>
      </c>
      <c r="AB17" s="496"/>
    </row>
    <row r="18" spans="2:28" x14ac:dyDescent="0.3">
      <c r="B18" s="498" t="s">
        <v>98</v>
      </c>
      <c r="AB18" s="496"/>
    </row>
    <row r="19" spans="2:28" x14ac:dyDescent="0.3">
      <c r="B19" s="498">
        <v>6</v>
      </c>
      <c r="AB19" s="496"/>
    </row>
    <row r="20" spans="2:28" ht="17.25" x14ac:dyDescent="0.35">
      <c r="B20" s="498">
        <v>7</v>
      </c>
      <c r="H20" s="2" t="s">
        <v>8</v>
      </c>
      <c r="P20" s="1" t="s">
        <v>442</v>
      </c>
      <c r="AB20" s="496"/>
    </row>
    <row r="21" spans="2:28" x14ac:dyDescent="0.3">
      <c r="B21" s="498">
        <v>8</v>
      </c>
      <c r="H21" s="11" t="s">
        <v>88</v>
      </c>
      <c r="I21" s="12" t="s">
        <v>90</v>
      </c>
      <c r="J21" s="12"/>
      <c r="K21" s="12"/>
      <c r="L21" s="12"/>
      <c r="M21" s="12"/>
      <c r="N21" s="13"/>
      <c r="P21" s="4" t="s">
        <v>443</v>
      </c>
      <c r="AB21" s="496"/>
    </row>
    <row r="22" spans="2:28" x14ac:dyDescent="0.3">
      <c r="B22" s="498">
        <v>9</v>
      </c>
      <c r="H22" s="14" t="s">
        <v>89</v>
      </c>
      <c r="I22" s="3" t="s">
        <v>91</v>
      </c>
      <c r="J22" s="3"/>
      <c r="K22" s="3"/>
      <c r="L22" s="3"/>
      <c r="M22" s="3"/>
      <c r="N22" s="15"/>
      <c r="P22" s="6" t="s">
        <v>444</v>
      </c>
      <c r="AB22" s="496"/>
    </row>
    <row r="23" spans="2:28" x14ac:dyDescent="0.3">
      <c r="B23" s="498">
        <v>10</v>
      </c>
      <c r="H23" s="14" t="s">
        <v>9</v>
      </c>
      <c r="I23" s="3" t="s">
        <v>10</v>
      </c>
      <c r="J23" s="3"/>
      <c r="K23" s="3"/>
      <c r="L23" s="3"/>
      <c r="M23" s="3"/>
      <c r="N23" s="15"/>
      <c r="P23" s="6" t="s">
        <v>445</v>
      </c>
      <c r="AB23" s="496"/>
    </row>
    <row r="24" spans="2:28" x14ac:dyDescent="0.3">
      <c r="B24" s="498">
        <v>11</v>
      </c>
      <c r="H24" s="14"/>
      <c r="I24" s="3"/>
      <c r="J24" s="3"/>
      <c r="K24" s="3"/>
      <c r="L24" s="3"/>
      <c r="M24" s="3"/>
      <c r="N24" s="15"/>
      <c r="P24" s="8" t="s">
        <v>446</v>
      </c>
      <c r="AB24" s="496"/>
    </row>
    <row r="25" spans="2:28" x14ac:dyDescent="0.3">
      <c r="B25" s="498">
        <v>12</v>
      </c>
      <c r="H25" s="14" t="s">
        <v>11</v>
      </c>
      <c r="I25" s="3" t="s">
        <v>12</v>
      </c>
      <c r="J25" s="3"/>
      <c r="K25" s="3"/>
      <c r="L25" s="3"/>
      <c r="M25" s="3"/>
      <c r="N25" s="15"/>
      <c r="AB25" s="496"/>
    </row>
    <row r="26" spans="2:28" x14ac:dyDescent="0.3">
      <c r="B26" s="498">
        <v>13</v>
      </c>
      <c r="H26" s="14" t="s">
        <v>13</v>
      </c>
      <c r="I26" s="3" t="s">
        <v>14</v>
      </c>
      <c r="J26" s="3"/>
      <c r="K26" s="3"/>
      <c r="L26" s="3"/>
      <c r="M26" s="3"/>
      <c r="N26" s="15"/>
      <c r="AB26" s="496"/>
    </row>
    <row r="27" spans="2:28" x14ac:dyDescent="0.3">
      <c r="B27" s="498">
        <v>14</v>
      </c>
      <c r="H27" s="14" t="s">
        <v>15</v>
      </c>
      <c r="I27" s="3" t="s">
        <v>16</v>
      </c>
      <c r="J27" s="3"/>
      <c r="K27" s="3"/>
      <c r="L27" s="3"/>
      <c r="M27" s="3"/>
      <c r="N27" s="15"/>
      <c r="AB27" s="496"/>
    </row>
    <row r="28" spans="2:28" x14ac:dyDescent="0.3">
      <c r="B28" s="498">
        <v>15</v>
      </c>
      <c r="H28" s="14" t="s">
        <v>17</v>
      </c>
      <c r="I28" s="3" t="s">
        <v>18</v>
      </c>
      <c r="J28" s="3"/>
      <c r="K28" s="3"/>
      <c r="L28" s="3"/>
      <c r="M28" s="3"/>
      <c r="N28" s="15"/>
      <c r="AB28" s="496"/>
    </row>
    <row r="29" spans="2:28" x14ac:dyDescent="0.3">
      <c r="B29" s="498">
        <v>16</v>
      </c>
      <c r="H29" s="14" t="s">
        <v>19</v>
      </c>
      <c r="I29" s="3" t="s">
        <v>20</v>
      </c>
      <c r="J29" s="3"/>
      <c r="K29" s="3"/>
      <c r="L29" s="3"/>
      <c r="M29" s="3"/>
      <c r="N29" s="15"/>
      <c r="AB29" s="496"/>
    </row>
    <row r="30" spans="2:28" x14ac:dyDescent="0.3">
      <c r="B30" s="498">
        <v>17</v>
      </c>
      <c r="H30" s="14"/>
      <c r="I30" s="3"/>
      <c r="J30" s="3"/>
      <c r="K30" s="3"/>
      <c r="L30" s="3"/>
      <c r="M30" s="3"/>
      <c r="N30" s="15"/>
      <c r="AB30" s="496"/>
    </row>
    <row r="31" spans="2:28" x14ac:dyDescent="0.3">
      <c r="B31" s="499">
        <v>18</v>
      </c>
      <c r="H31" s="14" t="s">
        <v>67</v>
      </c>
      <c r="I31" s="3" t="s">
        <v>68</v>
      </c>
      <c r="J31" s="3"/>
      <c r="K31" s="3"/>
      <c r="L31" s="3"/>
      <c r="M31" s="3"/>
      <c r="N31" s="15"/>
      <c r="AB31" s="496"/>
    </row>
    <row r="32" spans="2:28" x14ac:dyDescent="0.3">
      <c r="H32" s="16" t="s">
        <v>139</v>
      </c>
      <c r="I32" s="17" t="s">
        <v>140</v>
      </c>
      <c r="J32" s="17"/>
      <c r="K32" s="17"/>
      <c r="L32" s="17"/>
      <c r="M32" s="17"/>
      <c r="N32" s="18"/>
      <c r="AB32" s="496"/>
    </row>
    <row r="33" spans="1:28" x14ac:dyDescent="0.3">
      <c r="AB33" s="496"/>
    </row>
    <row r="34" spans="1:28" x14ac:dyDescent="0.3">
      <c r="A34" s="496"/>
      <c r="B34" s="49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row>
  </sheetData>
  <sheetProtection password="CAE2" sheet="1" objects="1" scenarios="1" selectLockedCells="1"/>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E26"/>
  <sheetViews>
    <sheetView showGridLines="0" zoomScale="80" zoomScaleNormal="80" workbookViewId="0">
      <selection activeCell="B23" sqref="B23"/>
    </sheetView>
  </sheetViews>
  <sheetFormatPr defaultRowHeight="16.5" x14ac:dyDescent="0.3"/>
  <cols>
    <col min="1" max="1" width="5" style="20" customWidth="1"/>
    <col min="2" max="2" width="35.85546875" style="21" bestFit="1" customWidth="1"/>
    <col min="3" max="3" width="45.42578125" style="19" bestFit="1" customWidth="1"/>
    <col min="4" max="4" width="6.85546875" style="20" customWidth="1"/>
    <col min="5" max="5" width="3.7109375" style="20" customWidth="1"/>
    <col min="6" max="16384" width="9.140625" style="20"/>
  </cols>
  <sheetData>
    <row r="1" spans="2:5" ht="17.25" thickBot="1" x14ac:dyDescent="0.35">
      <c r="B1" s="19"/>
      <c r="C1" s="20"/>
      <c r="E1" s="481"/>
    </row>
    <row r="2" spans="2:5" ht="18" thickBot="1" x14ac:dyDescent="0.35">
      <c r="B2" s="492" t="s">
        <v>204</v>
      </c>
      <c r="C2" s="493"/>
      <c r="E2" s="481"/>
    </row>
    <row r="3" spans="2:5" ht="33" x14ac:dyDescent="0.3">
      <c r="B3" s="491" t="s">
        <v>205</v>
      </c>
      <c r="C3" s="592" t="str">
        <f ca="1">MID(CELL("FILENAME",F15),FIND("[",CELL("FILENAME",F15))+1,FIND("]",CELL("FILENAME",F15))-FIND("[",CELL("FILENAME",F15))-1)</f>
        <v>Residential Refrigerator-Freezer - v2.7_Multiple Defrost Waiver.xlsx</v>
      </c>
      <c r="E3" s="481"/>
    </row>
    <row r="4" spans="2:5" x14ac:dyDescent="0.3">
      <c r="B4" s="489" t="s">
        <v>206</v>
      </c>
      <c r="C4" s="484" t="str">
        <f ca="1">MID(CELL("filename",A1), FIND("]", CELL("filename", A1))+ 1, 255)</f>
        <v>Version Control</v>
      </c>
      <c r="E4" s="481"/>
    </row>
    <row r="5" spans="2:5" x14ac:dyDescent="0.3">
      <c r="B5" s="488" t="s">
        <v>207</v>
      </c>
      <c r="C5" s="485" t="str">
        <f>INDEX(B12:B55,COUNTA(B12:B55),1)</f>
        <v>2.7_Multiple Defrost Waiver</v>
      </c>
      <c r="E5" s="481"/>
    </row>
    <row r="6" spans="2:5" x14ac:dyDescent="0.3">
      <c r="B6" s="488" t="s">
        <v>208</v>
      </c>
      <c r="C6" s="486">
        <f>IF(MAX(B12:C107)=0,"No Revisions Dates Entered",MAX(B12:C107))</f>
        <v>41598</v>
      </c>
      <c r="E6" s="481"/>
    </row>
    <row r="7" spans="2:5" ht="17.25" thickBot="1" x14ac:dyDescent="0.35">
      <c r="B7" s="490" t="s">
        <v>209</v>
      </c>
      <c r="C7" s="487" t="str">
        <f>'General Info &amp; Test Results'!C20</f>
        <v>[MM/DD/YYYY]</v>
      </c>
      <c r="E7" s="481"/>
    </row>
    <row r="8" spans="2:5" x14ac:dyDescent="0.3">
      <c r="B8" s="20"/>
      <c r="C8" s="20"/>
      <c r="E8" s="481"/>
    </row>
    <row r="9" spans="2:5" ht="17.25" thickBot="1" x14ac:dyDescent="0.35">
      <c r="B9" s="20"/>
      <c r="C9" s="20"/>
      <c r="E9" s="481"/>
    </row>
    <row r="10" spans="2:5" ht="18" thickBot="1" x14ac:dyDescent="0.35">
      <c r="B10" s="927" t="s">
        <v>210</v>
      </c>
      <c r="C10" s="928"/>
      <c r="D10" s="603"/>
      <c r="E10" s="481"/>
    </row>
    <row r="11" spans="2:5" ht="17.25" x14ac:dyDescent="0.35">
      <c r="B11" s="602" t="s">
        <v>211</v>
      </c>
      <c r="C11" s="607" t="s">
        <v>212</v>
      </c>
      <c r="D11" s="604"/>
      <c r="E11" s="481"/>
    </row>
    <row r="12" spans="2:5" x14ac:dyDescent="0.3">
      <c r="B12" s="494">
        <v>0.1</v>
      </c>
      <c r="C12" s="608">
        <v>40668</v>
      </c>
      <c r="D12" s="605"/>
      <c r="E12" s="481"/>
    </row>
    <row r="13" spans="2:5" x14ac:dyDescent="0.3">
      <c r="B13" s="494">
        <v>0.2</v>
      </c>
      <c r="C13" s="608">
        <v>40672</v>
      </c>
      <c r="D13" s="605"/>
      <c r="E13" s="481"/>
    </row>
    <row r="14" spans="2:5" x14ac:dyDescent="0.3">
      <c r="B14" s="494">
        <v>0.3</v>
      </c>
      <c r="C14" s="608">
        <v>40672</v>
      </c>
      <c r="D14" s="605"/>
      <c r="E14" s="481"/>
    </row>
    <row r="15" spans="2:5" x14ac:dyDescent="0.3">
      <c r="B15" s="494">
        <v>0.4</v>
      </c>
      <c r="C15" s="608">
        <v>40682</v>
      </c>
      <c r="D15" s="605"/>
      <c r="E15" s="481"/>
    </row>
    <row r="16" spans="2:5" x14ac:dyDescent="0.3">
      <c r="B16" s="495">
        <v>2</v>
      </c>
      <c r="C16" s="608">
        <v>40738</v>
      </c>
      <c r="D16" s="605"/>
      <c r="E16" s="481"/>
    </row>
    <row r="17" spans="1:5" x14ac:dyDescent="0.3">
      <c r="B17" s="495">
        <v>2.1</v>
      </c>
      <c r="C17" s="608">
        <v>40758</v>
      </c>
      <c r="D17" s="605"/>
      <c r="E17" s="481"/>
    </row>
    <row r="18" spans="1:5" x14ac:dyDescent="0.3">
      <c r="B18" s="585" t="s">
        <v>438</v>
      </c>
      <c r="C18" s="609">
        <v>40863</v>
      </c>
      <c r="D18" s="605"/>
      <c r="E18" s="481"/>
    </row>
    <row r="19" spans="1:5" x14ac:dyDescent="0.3">
      <c r="B19" s="585" t="s">
        <v>440</v>
      </c>
      <c r="C19" s="609">
        <v>40877</v>
      </c>
      <c r="D19" s="605"/>
      <c r="E19" s="481"/>
    </row>
    <row r="20" spans="1:5" x14ac:dyDescent="0.3">
      <c r="B20" s="585" t="s">
        <v>439</v>
      </c>
      <c r="C20" s="609">
        <v>41128</v>
      </c>
      <c r="D20" s="605"/>
      <c r="E20" s="481"/>
    </row>
    <row r="21" spans="1:5" x14ac:dyDescent="0.3">
      <c r="B21" s="585" t="s">
        <v>441</v>
      </c>
      <c r="C21" s="609">
        <v>41192</v>
      </c>
      <c r="D21" s="605"/>
      <c r="E21" s="481"/>
    </row>
    <row r="22" spans="1:5" x14ac:dyDescent="0.3">
      <c r="B22" s="585" t="s">
        <v>467</v>
      </c>
      <c r="C22" s="609">
        <v>41598</v>
      </c>
      <c r="D22" s="605"/>
      <c r="E22" s="481"/>
    </row>
    <row r="23" spans="1:5" x14ac:dyDescent="0.3">
      <c r="B23" s="585"/>
      <c r="C23" s="609"/>
      <c r="D23" s="605"/>
      <c r="E23" s="481"/>
    </row>
    <row r="24" spans="1:5" ht="17.25" thickBot="1" x14ac:dyDescent="0.35">
      <c r="B24" s="563"/>
      <c r="C24" s="610"/>
      <c r="D24" s="606"/>
      <c r="E24" s="481"/>
    </row>
    <row r="25" spans="1:5" x14ac:dyDescent="0.3">
      <c r="E25" s="481"/>
    </row>
    <row r="26" spans="1:5" x14ac:dyDescent="0.3">
      <c r="A26" s="481"/>
      <c r="B26" s="482"/>
      <c r="C26" s="483"/>
      <c r="D26" s="481"/>
      <c r="E26" s="481"/>
    </row>
  </sheetData>
  <sheetProtection password="CAE2" sheet="1" objects="1" scenarios="1" selectLockedCells="1"/>
  <mergeCells count="1">
    <mergeCell ref="B10:C10"/>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B1:S10"/>
  <sheetViews>
    <sheetView zoomScale="80" zoomScaleNormal="80" workbookViewId="0">
      <pane ySplit="3" topLeftCell="A4" activePane="bottomLeft" state="frozen"/>
      <selection pane="bottomLeft" activeCell="S9" sqref="S9"/>
    </sheetView>
  </sheetViews>
  <sheetFormatPr defaultRowHeight="15" x14ac:dyDescent="0.25"/>
  <cols>
    <col min="1" max="7" width="9.140625" style="551"/>
    <col min="8" max="8" width="9.140625" style="551" customWidth="1"/>
    <col min="9" max="16384" width="9.140625" style="551"/>
  </cols>
  <sheetData>
    <row r="1" spans="2:19" ht="15.75" thickBot="1" x14ac:dyDescent="0.3"/>
    <row r="2" spans="2:19" ht="15" customHeight="1" x14ac:dyDescent="0.25">
      <c r="B2" s="616" t="s">
        <v>465</v>
      </c>
      <c r="C2" s="632"/>
      <c r="D2" s="632"/>
      <c r="E2" s="632"/>
      <c r="F2" s="632"/>
      <c r="G2" s="632"/>
      <c r="H2" s="632"/>
      <c r="I2" s="632"/>
      <c r="J2" s="632"/>
      <c r="K2" s="632"/>
      <c r="L2" s="632"/>
      <c r="M2" s="632"/>
      <c r="N2" s="632"/>
      <c r="O2" s="632"/>
      <c r="P2" s="632"/>
      <c r="Q2" s="632"/>
      <c r="R2" s="632"/>
      <c r="S2" s="617"/>
    </row>
    <row r="3" spans="2:19" ht="15" customHeight="1" thickBot="1" x14ac:dyDescent="0.3">
      <c r="B3" s="618"/>
      <c r="C3" s="633"/>
      <c r="D3" s="633"/>
      <c r="E3" s="633"/>
      <c r="F3" s="633"/>
      <c r="G3" s="633"/>
      <c r="H3" s="633"/>
      <c r="I3" s="633"/>
      <c r="J3" s="633"/>
      <c r="K3" s="633"/>
      <c r="L3" s="633"/>
      <c r="M3" s="633"/>
      <c r="N3" s="633"/>
      <c r="O3" s="633"/>
      <c r="P3" s="633"/>
      <c r="Q3" s="633"/>
      <c r="R3" s="633"/>
      <c r="S3" s="619"/>
    </row>
    <row r="4" spans="2:19" ht="15.75" customHeight="1" thickBot="1" x14ac:dyDescent="0.3"/>
    <row r="5" spans="2:19" ht="18" customHeight="1" thickBot="1" x14ac:dyDescent="0.3">
      <c r="B5" s="655" t="str">
        <f>'Version Control'!$B$2</f>
        <v>Title Block</v>
      </c>
      <c r="C5" s="656"/>
      <c r="D5" s="656"/>
      <c r="E5" s="656"/>
      <c r="F5" s="656"/>
      <c r="G5" s="656"/>
      <c r="H5" s="657"/>
    </row>
    <row r="6" spans="2:19" ht="48.75" customHeight="1" x14ac:dyDescent="0.25">
      <c r="B6" s="634" t="str">
        <f>'Version Control'!$B$3</f>
        <v>File Name:</v>
      </c>
      <c r="C6" s="635"/>
      <c r="D6" s="636"/>
      <c r="E6" s="640" t="str">
        <f ca="1">'Version Control'!$C$3</f>
        <v>Residential Refrigerator-Freezer - v2.7_Multiple Defrost Waiver.xlsx</v>
      </c>
      <c r="F6" s="641"/>
      <c r="G6" s="641"/>
      <c r="H6" s="642"/>
      <c r="J6" s="658" t="s">
        <v>402</v>
      </c>
      <c r="K6" s="659"/>
      <c r="L6" s="659"/>
      <c r="M6" s="659"/>
      <c r="N6" s="659"/>
      <c r="O6" s="660"/>
    </row>
    <row r="7" spans="2:19" ht="16.5" x14ac:dyDescent="0.25">
      <c r="B7" s="667" t="str">
        <f>'Version Control'!$B$4</f>
        <v>Tab Name:</v>
      </c>
      <c r="C7" s="668"/>
      <c r="D7" s="669"/>
      <c r="E7" s="643" t="str">
        <f ca="1">MID(CELL("filename",A4), FIND("]", CELL("filename", A4))+ 1, 255)</f>
        <v>Volume Data</v>
      </c>
      <c r="F7" s="644"/>
      <c r="G7" s="644"/>
      <c r="H7" s="645"/>
      <c r="J7" s="661"/>
      <c r="K7" s="662"/>
      <c r="L7" s="662"/>
      <c r="M7" s="662"/>
      <c r="N7" s="662"/>
      <c r="O7" s="663"/>
    </row>
    <row r="8" spans="2:19" ht="17.25" thickBot="1" x14ac:dyDescent="0.3">
      <c r="B8" s="634" t="str">
        <f>'Version Control'!$B$5</f>
        <v>Version Number:</v>
      </c>
      <c r="C8" s="635"/>
      <c r="D8" s="636"/>
      <c r="E8" s="646" t="str">
        <f>'Version Control'!$C$5</f>
        <v>2.7_Multiple Defrost Waiver</v>
      </c>
      <c r="F8" s="647"/>
      <c r="G8" s="647"/>
      <c r="H8" s="648"/>
      <c r="J8" s="664"/>
      <c r="K8" s="665"/>
      <c r="L8" s="665"/>
      <c r="M8" s="665"/>
      <c r="N8" s="665"/>
      <c r="O8" s="666"/>
    </row>
    <row r="9" spans="2:19" ht="16.5" x14ac:dyDescent="0.25">
      <c r="B9" s="634" t="str">
        <f>'Version Control'!$B$6</f>
        <v xml:space="preserve">Latest Revision Date: </v>
      </c>
      <c r="C9" s="635"/>
      <c r="D9" s="636"/>
      <c r="E9" s="649">
        <f>'Version Control'!$C$6</f>
        <v>41598</v>
      </c>
      <c r="F9" s="650"/>
      <c r="G9" s="650"/>
      <c r="H9" s="651"/>
    </row>
    <row r="10" spans="2:19" ht="17.25" thickBot="1" x14ac:dyDescent="0.3">
      <c r="B10" s="637" t="str">
        <f>'Version Control'!$B$7</f>
        <v xml:space="preserve">Test Completion Date: </v>
      </c>
      <c r="C10" s="638"/>
      <c r="D10" s="639"/>
      <c r="E10" s="652" t="str">
        <f>'Version Control'!$C$7</f>
        <v>[MM/DD/YYYY]</v>
      </c>
      <c r="F10" s="653"/>
      <c r="G10" s="653"/>
      <c r="H10" s="654"/>
    </row>
  </sheetData>
  <sheetProtection password="CAE2" sheet="1" scenarios="1" selectLockedCells="1"/>
  <mergeCells count="13">
    <mergeCell ref="B2:S3"/>
    <mergeCell ref="B9:D9"/>
    <mergeCell ref="B10:D10"/>
    <mergeCell ref="E6:H6"/>
    <mergeCell ref="E7:H7"/>
    <mergeCell ref="E8:H8"/>
    <mergeCell ref="E9:H9"/>
    <mergeCell ref="E10:H10"/>
    <mergeCell ref="B5:H5"/>
    <mergeCell ref="J6:O8"/>
    <mergeCell ref="B6:D6"/>
    <mergeCell ref="B7:D7"/>
    <mergeCell ref="B8:D8"/>
  </mergeCells>
  <pageMargins left="0.7" right="0.7" top="0.75" bottom="0.75" header="0.3" footer="0.3"/>
  <pageSetup orientation="landscape"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B1:W15"/>
  <sheetViews>
    <sheetView zoomScale="80" zoomScaleNormal="80" workbookViewId="0">
      <selection activeCell="H23" sqref="H23"/>
    </sheetView>
  </sheetViews>
  <sheetFormatPr defaultRowHeight="15" x14ac:dyDescent="0.25"/>
  <cols>
    <col min="1" max="16384" width="9.140625" style="551"/>
  </cols>
  <sheetData>
    <row r="1" spans="2:23" ht="15.75" thickBot="1" x14ac:dyDescent="0.3"/>
    <row r="2" spans="2:23" ht="15" customHeight="1" x14ac:dyDescent="0.25">
      <c r="B2" s="616" t="s">
        <v>465</v>
      </c>
      <c r="C2" s="632"/>
      <c r="D2" s="632"/>
      <c r="E2" s="632"/>
      <c r="F2" s="632"/>
      <c r="G2" s="632"/>
      <c r="H2" s="632"/>
      <c r="I2" s="632"/>
      <c r="J2" s="632"/>
      <c r="K2" s="632"/>
      <c r="L2" s="632"/>
      <c r="M2" s="632"/>
      <c r="N2" s="632"/>
      <c r="O2" s="632"/>
      <c r="P2" s="632"/>
      <c r="Q2" s="632"/>
      <c r="R2" s="632"/>
      <c r="S2" s="617"/>
    </row>
    <row r="3" spans="2:23" ht="15.75" customHeight="1" thickBot="1" x14ac:dyDescent="0.3">
      <c r="B3" s="618"/>
      <c r="C3" s="633"/>
      <c r="D3" s="633"/>
      <c r="E3" s="633"/>
      <c r="F3" s="633"/>
      <c r="G3" s="633"/>
      <c r="H3" s="633"/>
      <c r="I3" s="633"/>
      <c r="J3" s="633"/>
      <c r="K3" s="633"/>
      <c r="L3" s="633"/>
      <c r="M3" s="633"/>
      <c r="N3" s="633"/>
      <c r="O3" s="633"/>
      <c r="P3" s="633"/>
      <c r="Q3" s="633"/>
      <c r="R3" s="633"/>
      <c r="S3" s="619"/>
    </row>
    <row r="4" spans="2:23" ht="15.75" thickBot="1" x14ac:dyDescent="0.3"/>
    <row r="5" spans="2:23" ht="18" thickBot="1" x14ac:dyDescent="0.3">
      <c r="B5" s="655" t="str">
        <f>'Version Control'!$B$2</f>
        <v>Title Block</v>
      </c>
      <c r="C5" s="656"/>
      <c r="D5" s="656"/>
      <c r="E5" s="656"/>
      <c r="F5" s="656"/>
      <c r="G5" s="656"/>
      <c r="H5" s="657"/>
      <c r="J5" s="593" t="s">
        <v>403</v>
      </c>
      <c r="K5" s="594"/>
      <c r="L5" s="594"/>
      <c r="M5" s="594"/>
      <c r="N5" s="594"/>
      <c r="O5" s="594"/>
      <c r="P5" s="594"/>
      <c r="Q5" s="594"/>
      <c r="R5" s="594"/>
      <c r="S5" s="594"/>
      <c r="T5" s="594"/>
      <c r="U5" s="594"/>
      <c r="V5" s="594"/>
      <c r="W5" s="595"/>
    </row>
    <row r="6" spans="2:23" ht="49.5" customHeight="1" x14ac:dyDescent="0.25">
      <c r="B6" s="634" t="str">
        <f>'Version Control'!$B$3</f>
        <v>File Name:</v>
      </c>
      <c r="C6" s="635"/>
      <c r="D6" s="636"/>
      <c r="E6" s="640" t="str">
        <f ca="1">'Version Control'!$C$3</f>
        <v>Residential Refrigerator-Freezer - v2.7_Multiple Defrost Waiver.xlsx</v>
      </c>
      <c r="F6" s="641"/>
      <c r="G6" s="641"/>
      <c r="H6" s="642"/>
      <c r="J6" s="596" t="s">
        <v>404</v>
      </c>
      <c r="K6" s="597"/>
      <c r="L6" s="597"/>
      <c r="M6" s="597"/>
      <c r="N6" s="597"/>
      <c r="O6" s="597"/>
      <c r="P6" s="597"/>
      <c r="Q6" s="597"/>
      <c r="R6" s="597"/>
      <c r="S6" s="597"/>
      <c r="T6" s="597"/>
      <c r="U6" s="597"/>
      <c r="V6" s="597"/>
      <c r="W6" s="598"/>
    </row>
    <row r="7" spans="2:23" ht="17.25" x14ac:dyDescent="0.25">
      <c r="B7" s="667" t="str">
        <f>'Version Control'!$B$4</f>
        <v>Tab Name:</v>
      </c>
      <c r="C7" s="668"/>
      <c r="D7" s="669"/>
      <c r="E7" s="643" t="str">
        <f ca="1">MID(CELL("filename",A4), FIND("]", CELL("filename", A4))+ 1, 255)</f>
        <v>ASH-OFF Data 1</v>
      </c>
      <c r="F7" s="644"/>
      <c r="G7" s="644"/>
      <c r="H7" s="645"/>
      <c r="J7" s="596" t="s">
        <v>369</v>
      </c>
      <c r="K7" s="597"/>
      <c r="L7" s="597"/>
      <c r="M7" s="597"/>
      <c r="N7" s="597"/>
      <c r="O7" s="597"/>
      <c r="P7" s="597"/>
      <c r="Q7" s="597"/>
      <c r="R7" s="597"/>
      <c r="S7" s="597"/>
      <c r="T7" s="597"/>
      <c r="U7" s="597"/>
      <c r="V7" s="597"/>
      <c r="W7" s="598"/>
    </row>
    <row r="8" spans="2:23" ht="16.5" x14ac:dyDescent="0.25">
      <c r="B8" s="634" t="str">
        <f>'Version Control'!$B$5</f>
        <v>Version Number:</v>
      </c>
      <c r="C8" s="635"/>
      <c r="D8" s="636"/>
      <c r="E8" s="646" t="str">
        <f>'Version Control'!$C$5</f>
        <v>2.7_Multiple Defrost Waiver</v>
      </c>
      <c r="F8" s="647"/>
      <c r="G8" s="647"/>
      <c r="H8" s="648"/>
      <c r="J8" s="596" t="s">
        <v>144</v>
      </c>
      <c r="K8" s="597"/>
      <c r="L8" s="597"/>
      <c r="M8" s="597"/>
      <c r="N8" s="597"/>
      <c r="O8" s="597"/>
      <c r="P8" s="597"/>
      <c r="Q8" s="597"/>
      <c r="R8" s="597"/>
      <c r="S8" s="597"/>
      <c r="T8" s="597"/>
      <c r="U8" s="597"/>
      <c r="V8" s="597"/>
      <c r="W8" s="598"/>
    </row>
    <row r="9" spans="2:23" ht="16.5" x14ac:dyDescent="0.25">
      <c r="B9" s="634" t="str">
        <f>'Version Control'!$B$6</f>
        <v xml:space="preserve">Latest Revision Date: </v>
      </c>
      <c r="C9" s="635"/>
      <c r="D9" s="636"/>
      <c r="E9" s="649">
        <f>'Version Control'!$C$6</f>
        <v>41598</v>
      </c>
      <c r="F9" s="650"/>
      <c r="G9" s="650"/>
      <c r="H9" s="651"/>
      <c r="J9" s="596" t="s">
        <v>145</v>
      </c>
      <c r="K9" s="597"/>
      <c r="L9" s="597"/>
      <c r="M9" s="597"/>
      <c r="N9" s="597"/>
      <c r="O9" s="597"/>
      <c r="P9" s="597"/>
      <c r="Q9" s="597"/>
      <c r="R9" s="597"/>
      <c r="S9" s="597"/>
      <c r="T9" s="597"/>
      <c r="U9" s="597"/>
      <c r="V9" s="597"/>
      <c r="W9" s="598"/>
    </row>
    <row r="10" spans="2:23" ht="17.25" thickBot="1" x14ac:dyDescent="0.3">
      <c r="B10" s="637" t="str">
        <f>'Version Control'!$B$7</f>
        <v xml:space="preserve">Test Completion Date: </v>
      </c>
      <c r="C10" s="638"/>
      <c r="D10" s="639"/>
      <c r="E10" s="652" t="str">
        <f>'Version Control'!$C$7</f>
        <v>[MM/DD/YYYY]</v>
      </c>
      <c r="F10" s="653"/>
      <c r="G10" s="653"/>
      <c r="H10" s="654"/>
      <c r="J10" s="596" t="s">
        <v>146</v>
      </c>
      <c r="K10" s="597"/>
      <c r="L10" s="597"/>
      <c r="M10" s="597"/>
      <c r="N10" s="597"/>
      <c r="O10" s="597"/>
      <c r="P10" s="597"/>
      <c r="Q10" s="597"/>
      <c r="R10" s="597"/>
      <c r="S10" s="597"/>
      <c r="T10" s="597"/>
      <c r="U10" s="597"/>
      <c r="V10" s="597"/>
      <c r="W10" s="598"/>
    </row>
    <row r="11" spans="2:23" ht="16.5" x14ac:dyDescent="0.25">
      <c r="J11" s="596" t="s">
        <v>147</v>
      </c>
      <c r="K11" s="597"/>
      <c r="L11" s="597"/>
      <c r="M11" s="597"/>
      <c r="N11" s="597"/>
      <c r="O11" s="597"/>
      <c r="P11" s="597"/>
      <c r="Q11" s="597"/>
      <c r="R11" s="597"/>
      <c r="S11" s="597"/>
      <c r="T11" s="597"/>
      <c r="U11" s="597"/>
      <c r="V11" s="597"/>
      <c r="W11" s="598"/>
    </row>
    <row r="12" spans="2:23" ht="16.5" x14ac:dyDescent="0.25">
      <c r="J12" s="596" t="s">
        <v>363</v>
      </c>
      <c r="K12" s="597"/>
      <c r="L12" s="597"/>
      <c r="M12" s="597"/>
      <c r="N12" s="597"/>
      <c r="O12" s="597"/>
      <c r="P12" s="597"/>
      <c r="Q12" s="597"/>
      <c r="R12" s="597"/>
      <c r="S12" s="597"/>
      <c r="T12" s="597"/>
      <c r="U12" s="597"/>
      <c r="V12" s="597"/>
      <c r="W12" s="598"/>
    </row>
    <row r="13" spans="2:23" ht="16.5" x14ac:dyDescent="0.25">
      <c r="J13" s="596" t="s">
        <v>362</v>
      </c>
      <c r="K13" s="597"/>
      <c r="L13" s="597"/>
      <c r="M13" s="597"/>
      <c r="N13" s="597"/>
      <c r="O13" s="597"/>
      <c r="P13" s="597"/>
      <c r="Q13" s="597"/>
      <c r="R13" s="597"/>
      <c r="S13" s="597"/>
      <c r="T13" s="597"/>
      <c r="U13" s="597"/>
      <c r="V13" s="597"/>
      <c r="W13" s="598"/>
    </row>
    <row r="14" spans="2:23" ht="16.5" x14ac:dyDescent="0.25">
      <c r="J14" s="596" t="s">
        <v>148</v>
      </c>
      <c r="K14" s="597"/>
      <c r="L14" s="597"/>
      <c r="M14" s="597"/>
      <c r="N14" s="597"/>
      <c r="O14" s="597"/>
      <c r="P14" s="597"/>
      <c r="Q14" s="597"/>
      <c r="R14" s="597"/>
      <c r="S14" s="597"/>
      <c r="T14" s="597"/>
      <c r="U14" s="597"/>
      <c r="V14" s="597"/>
      <c r="W14" s="598"/>
    </row>
    <row r="15" spans="2:23" ht="17.25" thickBot="1" x14ac:dyDescent="0.3">
      <c r="J15" s="599" t="s">
        <v>401</v>
      </c>
      <c r="K15" s="600"/>
      <c r="L15" s="600"/>
      <c r="M15" s="600"/>
      <c r="N15" s="600"/>
      <c r="O15" s="600"/>
      <c r="P15" s="600"/>
      <c r="Q15" s="600"/>
      <c r="R15" s="600"/>
      <c r="S15" s="600"/>
      <c r="T15" s="600"/>
      <c r="U15" s="600"/>
      <c r="V15" s="600"/>
      <c r="W15" s="601"/>
    </row>
  </sheetData>
  <sheetProtection password="CAE2" sheet="1" scenarios="1" selectLockedCells="1"/>
  <mergeCells count="12">
    <mergeCell ref="B2:S3"/>
    <mergeCell ref="B9:D9"/>
    <mergeCell ref="E9:H9"/>
    <mergeCell ref="B10:D10"/>
    <mergeCell ref="E10:H10"/>
    <mergeCell ref="B5:H5"/>
    <mergeCell ref="B6:D6"/>
    <mergeCell ref="E6:H6"/>
    <mergeCell ref="B7:D7"/>
    <mergeCell ref="E7:H7"/>
    <mergeCell ref="B8:D8"/>
    <mergeCell ref="E8:H8"/>
  </mergeCells>
  <pageMargins left="0.7" right="0.7" top="0.75" bottom="0.75" header="0.3" footer="0.3"/>
  <pageSetup orientation="portrait" r:id="rId1"/>
  <ignoredErrors>
    <ignoredError sqref="B5:H1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B1:W15"/>
  <sheetViews>
    <sheetView zoomScale="80" zoomScaleNormal="80" workbookViewId="0">
      <selection activeCell="I21" sqref="I21"/>
    </sheetView>
  </sheetViews>
  <sheetFormatPr defaultRowHeight="15" x14ac:dyDescent="0.25"/>
  <cols>
    <col min="1" max="16384" width="9.140625" style="551"/>
  </cols>
  <sheetData>
    <row r="1" spans="2:23" ht="15.75" thickBot="1" x14ac:dyDescent="0.3"/>
    <row r="2" spans="2:23" ht="15" customHeight="1" x14ac:dyDescent="0.25">
      <c r="B2" s="616" t="s">
        <v>465</v>
      </c>
      <c r="C2" s="632"/>
      <c r="D2" s="632"/>
      <c r="E2" s="632"/>
      <c r="F2" s="632"/>
      <c r="G2" s="632"/>
      <c r="H2" s="632"/>
      <c r="I2" s="632"/>
      <c r="J2" s="632"/>
      <c r="K2" s="632"/>
      <c r="L2" s="632"/>
      <c r="M2" s="632"/>
      <c r="N2" s="632"/>
      <c r="O2" s="632"/>
      <c r="P2" s="632"/>
      <c r="Q2" s="632"/>
      <c r="R2" s="632"/>
      <c r="S2" s="617"/>
    </row>
    <row r="3" spans="2:23" ht="15.75" customHeight="1" thickBot="1" x14ac:dyDescent="0.3">
      <c r="B3" s="618"/>
      <c r="C3" s="633"/>
      <c r="D3" s="633"/>
      <c r="E3" s="633"/>
      <c r="F3" s="633"/>
      <c r="G3" s="633"/>
      <c r="H3" s="633"/>
      <c r="I3" s="633"/>
      <c r="J3" s="633"/>
      <c r="K3" s="633"/>
      <c r="L3" s="633"/>
      <c r="M3" s="633"/>
      <c r="N3" s="633"/>
      <c r="O3" s="633"/>
      <c r="P3" s="633"/>
      <c r="Q3" s="633"/>
      <c r="R3" s="633"/>
      <c r="S3" s="619"/>
    </row>
    <row r="4" spans="2:23" ht="15.75" thickBot="1" x14ac:dyDescent="0.3"/>
    <row r="5" spans="2:23" ht="18" thickBot="1" x14ac:dyDescent="0.3">
      <c r="B5" s="655" t="str">
        <f>'Version Control'!$B$2</f>
        <v>Title Block</v>
      </c>
      <c r="C5" s="656"/>
      <c r="D5" s="656"/>
      <c r="E5" s="656"/>
      <c r="F5" s="656"/>
      <c r="G5" s="656"/>
      <c r="H5" s="657"/>
      <c r="J5" s="593" t="s">
        <v>403</v>
      </c>
      <c r="K5" s="594"/>
      <c r="L5" s="594"/>
      <c r="M5" s="594"/>
      <c r="N5" s="594"/>
      <c r="O5" s="594"/>
      <c r="P5" s="594"/>
      <c r="Q5" s="594"/>
      <c r="R5" s="594"/>
      <c r="S5" s="594"/>
      <c r="T5" s="594"/>
      <c r="U5" s="594"/>
      <c r="V5" s="594"/>
      <c r="W5" s="595"/>
    </row>
    <row r="6" spans="2:23" ht="51.75" customHeight="1" x14ac:dyDescent="0.25">
      <c r="B6" s="634" t="str">
        <f>'Version Control'!$B$3</f>
        <v>File Name:</v>
      </c>
      <c r="C6" s="635"/>
      <c r="D6" s="636"/>
      <c r="E6" s="640" t="str">
        <f ca="1">'Version Control'!$C$3</f>
        <v>Residential Refrigerator-Freezer - v2.7_Multiple Defrost Waiver.xlsx</v>
      </c>
      <c r="F6" s="641"/>
      <c r="G6" s="641"/>
      <c r="H6" s="642"/>
      <c r="J6" s="596" t="s">
        <v>404</v>
      </c>
      <c r="K6" s="597"/>
      <c r="L6" s="597"/>
      <c r="M6" s="597"/>
      <c r="N6" s="597"/>
      <c r="O6" s="597"/>
      <c r="P6" s="597"/>
      <c r="Q6" s="597"/>
      <c r="R6" s="597"/>
      <c r="S6" s="597"/>
      <c r="T6" s="597"/>
      <c r="U6" s="597"/>
      <c r="V6" s="597"/>
      <c r="W6" s="598"/>
    </row>
    <row r="7" spans="2:23" ht="17.25" x14ac:dyDescent="0.25">
      <c r="B7" s="667" t="str">
        <f>'Version Control'!$B$4</f>
        <v>Tab Name:</v>
      </c>
      <c r="C7" s="668"/>
      <c r="D7" s="669"/>
      <c r="E7" s="643" t="str">
        <f ca="1">MID(CELL("filename",A4), FIND("]", CELL("filename", A4))+ 1, 255)</f>
        <v>ASH-OFF Data 2</v>
      </c>
      <c r="F7" s="644"/>
      <c r="G7" s="644"/>
      <c r="H7" s="645"/>
      <c r="J7" s="596" t="s">
        <v>369</v>
      </c>
      <c r="K7" s="597"/>
      <c r="L7" s="597"/>
      <c r="M7" s="597"/>
      <c r="N7" s="597"/>
      <c r="O7" s="597"/>
      <c r="P7" s="597"/>
      <c r="Q7" s="597"/>
      <c r="R7" s="597"/>
      <c r="S7" s="597"/>
      <c r="T7" s="597"/>
      <c r="U7" s="597"/>
      <c r="V7" s="597"/>
      <c r="W7" s="598"/>
    </row>
    <row r="8" spans="2:23" ht="16.5" x14ac:dyDescent="0.25">
      <c r="B8" s="634" t="str">
        <f>'Version Control'!$B$5</f>
        <v>Version Number:</v>
      </c>
      <c r="C8" s="635"/>
      <c r="D8" s="636"/>
      <c r="E8" s="646" t="str">
        <f>'Version Control'!$C$5</f>
        <v>2.7_Multiple Defrost Waiver</v>
      </c>
      <c r="F8" s="647"/>
      <c r="G8" s="647"/>
      <c r="H8" s="648"/>
      <c r="J8" s="596" t="s">
        <v>144</v>
      </c>
      <c r="K8" s="597"/>
      <c r="L8" s="597"/>
      <c r="M8" s="597"/>
      <c r="N8" s="597"/>
      <c r="O8" s="597"/>
      <c r="P8" s="597"/>
      <c r="Q8" s="597"/>
      <c r="R8" s="597"/>
      <c r="S8" s="597"/>
      <c r="T8" s="597"/>
      <c r="U8" s="597"/>
      <c r="V8" s="597"/>
      <c r="W8" s="598"/>
    </row>
    <row r="9" spans="2:23" ht="16.5" x14ac:dyDescent="0.25">
      <c r="B9" s="634" t="str">
        <f>'Version Control'!$B$6</f>
        <v xml:space="preserve">Latest Revision Date: </v>
      </c>
      <c r="C9" s="635"/>
      <c r="D9" s="636"/>
      <c r="E9" s="649">
        <f>'Version Control'!$C$6</f>
        <v>41598</v>
      </c>
      <c r="F9" s="650"/>
      <c r="G9" s="650"/>
      <c r="H9" s="651"/>
      <c r="J9" s="596" t="s">
        <v>145</v>
      </c>
      <c r="K9" s="597"/>
      <c r="L9" s="597"/>
      <c r="M9" s="597"/>
      <c r="N9" s="597"/>
      <c r="O9" s="597"/>
      <c r="P9" s="597"/>
      <c r="Q9" s="597"/>
      <c r="R9" s="597"/>
      <c r="S9" s="597"/>
      <c r="T9" s="597"/>
      <c r="U9" s="597"/>
      <c r="V9" s="597"/>
      <c r="W9" s="598"/>
    </row>
    <row r="10" spans="2:23" ht="17.25" thickBot="1" x14ac:dyDescent="0.3">
      <c r="B10" s="637" t="str">
        <f>'Version Control'!$B$7</f>
        <v xml:space="preserve">Test Completion Date: </v>
      </c>
      <c r="C10" s="638"/>
      <c r="D10" s="639"/>
      <c r="E10" s="652" t="str">
        <f>'Version Control'!$C$7</f>
        <v>[MM/DD/YYYY]</v>
      </c>
      <c r="F10" s="653"/>
      <c r="G10" s="653"/>
      <c r="H10" s="654"/>
      <c r="J10" s="596" t="s">
        <v>146</v>
      </c>
      <c r="K10" s="597"/>
      <c r="L10" s="597"/>
      <c r="M10" s="597"/>
      <c r="N10" s="597"/>
      <c r="O10" s="597"/>
      <c r="P10" s="597"/>
      <c r="Q10" s="597"/>
      <c r="R10" s="597"/>
      <c r="S10" s="597"/>
      <c r="T10" s="597"/>
      <c r="U10" s="597"/>
      <c r="V10" s="597"/>
      <c r="W10" s="598"/>
    </row>
    <row r="11" spans="2:23" ht="16.5" x14ac:dyDescent="0.25">
      <c r="J11" s="596" t="s">
        <v>147</v>
      </c>
      <c r="K11" s="597"/>
      <c r="L11" s="597"/>
      <c r="M11" s="597"/>
      <c r="N11" s="597"/>
      <c r="O11" s="597"/>
      <c r="P11" s="597"/>
      <c r="Q11" s="597"/>
      <c r="R11" s="597"/>
      <c r="S11" s="597"/>
      <c r="T11" s="597"/>
      <c r="U11" s="597"/>
      <c r="V11" s="597"/>
      <c r="W11" s="598"/>
    </row>
    <row r="12" spans="2:23" ht="16.5" x14ac:dyDescent="0.25">
      <c r="J12" s="596" t="s">
        <v>363</v>
      </c>
      <c r="K12" s="597"/>
      <c r="L12" s="597"/>
      <c r="M12" s="597"/>
      <c r="N12" s="597"/>
      <c r="O12" s="597"/>
      <c r="P12" s="597"/>
      <c r="Q12" s="597"/>
      <c r="R12" s="597"/>
      <c r="S12" s="597"/>
      <c r="T12" s="597"/>
      <c r="U12" s="597"/>
      <c r="V12" s="597"/>
      <c r="W12" s="598"/>
    </row>
    <row r="13" spans="2:23" ht="16.5" x14ac:dyDescent="0.25">
      <c r="J13" s="596" t="s">
        <v>362</v>
      </c>
      <c r="K13" s="597"/>
      <c r="L13" s="597"/>
      <c r="M13" s="597"/>
      <c r="N13" s="597"/>
      <c r="O13" s="597"/>
      <c r="P13" s="597"/>
      <c r="Q13" s="597"/>
      <c r="R13" s="597"/>
      <c r="S13" s="597"/>
      <c r="T13" s="597"/>
      <c r="U13" s="597"/>
      <c r="V13" s="597"/>
      <c r="W13" s="598"/>
    </row>
    <row r="14" spans="2:23" ht="16.5" x14ac:dyDescent="0.25">
      <c r="J14" s="596" t="s">
        <v>148</v>
      </c>
      <c r="K14" s="597"/>
      <c r="L14" s="597"/>
      <c r="M14" s="597"/>
      <c r="N14" s="597"/>
      <c r="O14" s="597"/>
      <c r="P14" s="597"/>
      <c r="Q14" s="597"/>
      <c r="R14" s="597"/>
      <c r="S14" s="597"/>
      <c r="T14" s="597"/>
      <c r="U14" s="597"/>
      <c r="V14" s="597"/>
      <c r="W14" s="598"/>
    </row>
    <row r="15" spans="2:23" ht="17.25" thickBot="1" x14ac:dyDescent="0.3">
      <c r="J15" s="599" t="s">
        <v>401</v>
      </c>
      <c r="K15" s="600"/>
      <c r="L15" s="600"/>
      <c r="M15" s="600"/>
      <c r="N15" s="600"/>
      <c r="O15" s="600"/>
      <c r="P15" s="600"/>
      <c r="Q15" s="600"/>
      <c r="R15" s="600"/>
      <c r="S15" s="600"/>
      <c r="T15" s="600"/>
      <c r="U15" s="600"/>
      <c r="V15" s="600"/>
      <c r="W15" s="601"/>
    </row>
  </sheetData>
  <sheetProtection password="CAE2" sheet="1" scenarios="1" selectLockedCells="1"/>
  <mergeCells count="12">
    <mergeCell ref="B2:S3"/>
    <mergeCell ref="B9:D9"/>
    <mergeCell ref="E9:H9"/>
    <mergeCell ref="B10:D10"/>
    <mergeCell ref="E10:H10"/>
    <mergeCell ref="B5:H5"/>
    <mergeCell ref="B6:D6"/>
    <mergeCell ref="E6:H6"/>
    <mergeCell ref="B7:D7"/>
    <mergeCell ref="E7:H7"/>
    <mergeCell ref="B8:D8"/>
    <mergeCell ref="E8:H8"/>
  </mergeCells>
  <pageMargins left="0.7" right="0.7" top="0.75" bottom="0.75" header="0.3" footer="0.3"/>
  <pageSetup orientation="portrait" r:id="rId1"/>
  <ignoredErrors>
    <ignoredError sqref="B5:H1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B1:W15"/>
  <sheetViews>
    <sheetView zoomScale="80" zoomScaleNormal="80" workbookViewId="0">
      <selection activeCell="K19" sqref="K19:K20"/>
    </sheetView>
  </sheetViews>
  <sheetFormatPr defaultRowHeight="15" x14ac:dyDescent="0.25"/>
  <cols>
    <col min="1" max="16384" width="9.140625" style="551"/>
  </cols>
  <sheetData>
    <row r="1" spans="2:23" ht="15.75" thickBot="1" x14ac:dyDescent="0.3"/>
    <row r="2" spans="2:23" ht="15" customHeight="1" x14ac:dyDescent="0.25">
      <c r="B2" s="616" t="s">
        <v>465</v>
      </c>
      <c r="C2" s="632"/>
      <c r="D2" s="632"/>
      <c r="E2" s="632"/>
      <c r="F2" s="632"/>
      <c r="G2" s="632"/>
      <c r="H2" s="632"/>
      <c r="I2" s="632"/>
      <c r="J2" s="632"/>
      <c r="K2" s="632"/>
      <c r="L2" s="632"/>
      <c r="M2" s="632"/>
      <c r="N2" s="632"/>
      <c r="O2" s="632"/>
      <c r="P2" s="632"/>
      <c r="Q2" s="632"/>
      <c r="R2" s="632"/>
      <c r="S2" s="617"/>
    </row>
    <row r="3" spans="2:23" ht="15.75" customHeight="1" thickBot="1" x14ac:dyDescent="0.3">
      <c r="B3" s="618"/>
      <c r="C3" s="633"/>
      <c r="D3" s="633"/>
      <c r="E3" s="633"/>
      <c r="F3" s="633"/>
      <c r="G3" s="633"/>
      <c r="H3" s="633"/>
      <c r="I3" s="633"/>
      <c r="J3" s="633"/>
      <c r="K3" s="633"/>
      <c r="L3" s="633"/>
      <c r="M3" s="633"/>
      <c r="N3" s="633"/>
      <c r="O3" s="633"/>
      <c r="P3" s="633"/>
      <c r="Q3" s="633"/>
      <c r="R3" s="633"/>
      <c r="S3" s="619"/>
    </row>
    <row r="4" spans="2:23" ht="15.75" thickBot="1" x14ac:dyDescent="0.3"/>
    <row r="5" spans="2:23" ht="18" thickBot="1" x14ac:dyDescent="0.3">
      <c r="B5" s="655" t="str">
        <f>'Version Control'!$B$2</f>
        <v>Title Block</v>
      </c>
      <c r="C5" s="656"/>
      <c r="D5" s="656"/>
      <c r="E5" s="656"/>
      <c r="F5" s="656"/>
      <c r="G5" s="656"/>
      <c r="H5" s="657"/>
      <c r="J5" s="593" t="s">
        <v>403</v>
      </c>
      <c r="K5" s="594"/>
      <c r="L5" s="594"/>
      <c r="M5" s="594"/>
      <c r="N5" s="594"/>
      <c r="O5" s="594"/>
      <c r="P5" s="594"/>
      <c r="Q5" s="594"/>
      <c r="R5" s="594"/>
      <c r="S5" s="594"/>
      <c r="T5" s="594"/>
      <c r="U5" s="594"/>
      <c r="V5" s="594"/>
      <c r="W5" s="595"/>
    </row>
    <row r="6" spans="2:23" ht="51.75" customHeight="1" x14ac:dyDescent="0.25">
      <c r="B6" s="634" t="str">
        <f>'Version Control'!$B$3</f>
        <v>File Name:</v>
      </c>
      <c r="C6" s="635"/>
      <c r="D6" s="636"/>
      <c r="E6" s="640" t="str">
        <f ca="1">'Version Control'!$C$3</f>
        <v>Residential Refrigerator-Freezer - v2.7_Multiple Defrost Waiver.xlsx</v>
      </c>
      <c r="F6" s="641"/>
      <c r="G6" s="641"/>
      <c r="H6" s="642"/>
      <c r="J6" s="596" t="s">
        <v>404</v>
      </c>
      <c r="K6" s="597"/>
      <c r="L6" s="597"/>
      <c r="M6" s="597"/>
      <c r="N6" s="597"/>
      <c r="O6" s="597"/>
      <c r="P6" s="597"/>
      <c r="Q6" s="597"/>
      <c r="R6" s="597"/>
      <c r="S6" s="597"/>
      <c r="T6" s="597"/>
      <c r="U6" s="597"/>
      <c r="V6" s="597"/>
      <c r="W6" s="598"/>
    </row>
    <row r="7" spans="2:23" ht="17.25" x14ac:dyDescent="0.25">
      <c r="B7" s="667" t="str">
        <f>'Version Control'!$B$4</f>
        <v>Tab Name:</v>
      </c>
      <c r="C7" s="668"/>
      <c r="D7" s="669"/>
      <c r="E7" s="643" t="str">
        <f ca="1">MID(CELL("filename",A4), FIND("]", CELL("filename", A4))+ 1, 255)</f>
        <v>ASH-ON Data 1</v>
      </c>
      <c r="F7" s="644"/>
      <c r="G7" s="644"/>
      <c r="H7" s="645"/>
      <c r="J7" s="596" t="s">
        <v>369</v>
      </c>
      <c r="K7" s="597"/>
      <c r="L7" s="597"/>
      <c r="M7" s="597"/>
      <c r="N7" s="597"/>
      <c r="O7" s="597"/>
      <c r="P7" s="597"/>
      <c r="Q7" s="597"/>
      <c r="R7" s="597"/>
      <c r="S7" s="597"/>
      <c r="T7" s="597"/>
      <c r="U7" s="597"/>
      <c r="V7" s="597"/>
      <c r="W7" s="598"/>
    </row>
    <row r="8" spans="2:23" ht="16.5" x14ac:dyDescent="0.25">
      <c r="B8" s="634" t="str">
        <f>'Version Control'!$B$5</f>
        <v>Version Number:</v>
      </c>
      <c r="C8" s="635"/>
      <c r="D8" s="636"/>
      <c r="E8" s="646" t="str">
        <f>'Version Control'!$C$5</f>
        <v>2.7_Multiple Defrost Waiver</v>
      </c>
      <c r="F8" s="647"/>
      <c r="G8" s="647"/>
      <c r="H8" s="648"/>
      <c r="J8" s="596" t="s">
        <v>144</v>
      </c>
      <c r="K8" s="597"/>
      <c r="L8" s="597"/>
      <c r="M8" s="597"/>
      <c r="N8" s="597"/>
      <c r="O8" s="597"/>
      <c r="P8" s="597"/>
      <c r="Q8" s="597"/>
      <c r="R8" s="597"/>
      <c r="S8" s="597"/>
      <c r="T8" s="597"/>
      <c r="U8" s="597"/>
      <c r="V8" s="597"/>
      <c r="W8" s="598"/>
    </row>
    <row r="9" spans="2:23" ht="16.5" x14ac:dyDescent="0.25">
      <c r="B9" s="634" t="str">
        <f>'Version Control'!$B$6</f>
        <v xml:space="preserve">Latest Revision Date: </v>
      </c>
      <c r="C9" s="635"/>
      <c r="D9" s="636"/>
      <c r="E9" s="649">
        <f>'Version Control'!$C$6</f>
        <v>41598</v>
      </c>
      <c r="F9" s="650"/>
      <c r="G9" s="650"/>
      <c r="H9" s="651"/>
      <c r="J9" s="596" t="s">
        <v>145</v>
      </c>
      <c r="K9" s="597"/>
      <c r="L9" s="597"/>
      <c r="M9" s="597"/>
      <c r="N9" s="597"/>
      <c r="O9" s="597"/>
      <c r="P9" s="597"/>
      <c r="Q9" s="597"/>
      <c r="R9" s="597"/>
      <c r="S9" s="597"/>
      <c r="T9" s="597"/>
      <c r="U9" s="597"/>
      <c r="V9" s="597"/>
      <c r="W9" s="598"/>
    </row>
    <row r="10" spans="2:23" ht="17.25" thickBot="1" x14ac:dyDescent="0.3">
      <c r="B10" s="637" t="str">
        <f>'Version Control'!$B$7</f>
        <v xml:space="preserve">Test Completion Date: </v>
      </c>
      <c r="C10" s="638"/>
      <c r="D10" s="639"/>
      <c r="E10" s="652" t="str">
        <f>'Version Control'!$C$7</f>
        <v>[MM/DD/YYYY]</v>
      </c>
      <c r="F10" s="653"/>
      <c r="G10" s="653"/>
      <c r="H10" s="654"/>
      <c r="J10" s="596" t="s">
        <v>146</v>
      </c>
      <c r="K10" s="597"/>
      <c r="L10" s="597"/>
      <c r="M10" s="597"/>
      <c r="N10" s="597"/>
      <c r="O10" s="597"/>
      <c r="P10" s="597"/>
      <c r="Q10" s="597"/>
      <c r="R10" s="597"/>
      <c r="S10" s="597"/>
      <c r="T10" s="597"/>
      <c r="U10" s="597"/>
      <c r="V10" s="597"/>
      <c r="W10" s="598"/>
    </row>
    <row r="11" spans="2:23" ht="16.5" x14ac:dyDescent="0.25">
      <c r="J11" s="596" t="s">
        <v>147</v>
      </c>
      <c r="K11" s="597"/>
      <c r="L11" s="597"/>
      <c r="M11" s="597"/>
      <c r="N11" s="597"/>
      <c r="O11" s="597"/>
      <c r="P11" s="597"/>
      <c r="Q11" s="597"/>
      <c r="R11" s="597"/>
      <c r="S11" s="597"/>
      <c r="T11" s="597"/>
      <c r="U11" s="597"/>
      <c r="V11" s="597"/>
      <c r="W11" s="598"/>
    </row>
    <row r="12" spans="2:23" ht="16.5" x14ac:dyDescent="0.25">
      <c r="J12" s="596" t="s">
        <v>363</v>
      </c>
      <c r="K12" s="597"/>
      <c r="L12" s="597"/>
      <c r="M12" s="597"/>
      <c r="N12" s="597"/>
      <c r="O12" s="597"/>
      <c r="P12" s="597"/>
      <c r="Q12" s="597"/>
      <c r="R12" s="597"/>
      <c r="S12" s="597"/>
      <c r="T12" s="597"/>
      <c r="U12" s="597"/>
      <c r="V12" s="597"/>
      <c r="W12" s="598"/>
    </row>
    <row r="13" spans="2:23" ht="16.5" x14ac:dyDescent="0.25">
      <c r="J13" s="596" t="s">
        <v>362</v>
      </c>
      <c r="K13" s="597"/>
      <c r="L13" s="597"/>
      <c r="M13" s="597"/>
      <c r="N13" s="597"/>
      <c r="O13" s="597"/>
      <c r="P13" s="597"/>
      <c r="Q13" s="597"/>
      <c r="R13" s="597"/>
      <c r="S13" s="597"/>
      <c r="T13" s="597"/>
      <c r="U13" s="597"/>
      <c r="V13" s="597"/>
      <c r="W13" s="598"/>
    </row>
    <row r="14" spans="2:23" ht="16.5" x14ac:dyDescent="0.25">
      <c r="J14" s="596" t="s">
        <v>148</v>
      </c>
      <c r="K14" s="597"/>
      <c r="L14" s="597"/>
      <c r="M14" s="597"/>
      <c r="N14" s="597"/>
      <c r="O14" s="597"/>
      <c r="P14" s="597"/>
      <c r="Q14" s="597"/>
      <c r="R14" s="597"/>
      <c r="S14" s="597"/>
      <c r="T14" s="597"/>
      <c r="U14" s="597"/>
      <c r="V14" s="597"/>
      <c r="W14" s="598"/>
    </row>
    <row r="15" spans="2:23" ht="17.25" thickBot="1" x14ac:dyDescent="0.3">
      <c r="J15" s="599" t="s">
        <v>401</v>
      </c>
      <c r="K15" s="600"/>
      <c r="L15" s="600"/>
      <c r="M15" s="600"/>
      <c r="N15" s="600"/>
      <c r="O15" s="600"/>
      <c r="P15" s="600"/>
      <c r="Q15" s="600"/>
      <c r="R15" s="600"/>
      <c r="S15" s="600"/>
      <c r="T15" s="600"/>
      <c r="U15" s="600"/>
      <c r="V15" s="600"/>
      <c r="W15" s="601"/>
    </row>
  </sheetData>
  <sheetProtection password="CAE2" sheet="1" scenarios="1" selectLockedCells="1"/>
  <mergeCells count="12">
    <mergeCell ref="B2:S3"/>
    <mergeCell ref="B9:D9"/>
    <mergeCell ref="E9:H9"/>
    <mergeCell ref="B10:D10"/>
    <mergeCell ref="E10:H10"/>
    <mergeCell ref="B5:H5"/>
    <mergeCell ref="B6:D6"/>
    <mergeCell ref="E6:H6"/>
    <mergeCell ref="B7:D7"/>
    <mergeCell ref="E7:H7"/>
    <mergeCell ref="B8:D8"/>
    <mergeCell ref="E8:H8"/>
  </mergeCells>
  <pageMargins left="0.7" right="0.7" top="0.75" bottom="0.75" header="0.3" footer="0.3"/>
  <ignoredErrors>
    <ignoredError sqref="B5:H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B1:W15"/>
  <sheetViews>
    <sheetView zoomScale="80" zoomScaleNormal="80" workbookViewId="0">
      <selection activeCell="M22" sqref="M22"/>
    </sheetView>
  </sheetViews>
  <sheetFormatPr defaultRowHeight="15" x14ac:dyDescent="0.25"/>
  <cols>
    <col min="1" max="16384" width="9.140625" style="551"/>
  </cols>
  <sheetData>
    <row r="1" spans="2:23" ht="15.75" thickBot="1" x14ac:dyDescent="0.3"/>
    <row r="2" spans="2:23" ht="15" customHeight="1" x14ac:dyDescent="0.25">
      <c r="B2" s="616" t="s">
        <v>465</v>
      </c>
      <c r="C2" s="632"/>
      <c r="D2" s="632"/>
      <c r="E2" s="632"/>
      <c r="F2" s="632"/>
      <c r="G2" s="632"/>
      <c r="H2" s="632"/>
      <c r="I2" s="632"/>
      <c r="J2" s="632"/>
      <c r="K2" s="632"/>
      <c r="L2" s="632"/>
      <c r="M2" s="632"/>
      <c r="N2" s="632"/>
      <c r="O2" s="632"/>
      <c r="P2" s="632"/>
      <c r="Q2" s="632"/>
      <c r="R2" s="632"/>
      <c r="S2" s="617"/>
    </row>
    <row r="3" spans="2:23" ht="15.75" customHeight="1" thickBot="1" x14ac:dyDescent="0.3">
      <c r="B3" s="618"/>
      <c r="C3" s="633"/>
      <c r="D3" s="633"/>
      <c r="E3" s="633"/>
      <c r="F3" s="633"/>
      <c r="G3" s="633"/>
      <c r="H3" s="633"/>
      <c r="I3" s="633"/>
      <c r="J3" s="633"/>
      <c r="K3" s="633"/>
      <c r="L3" s="633"/>
      <c r="M3" s="633"/>
      <c r="N3" s="633"/>
      <c r="O3" s="633"/>
      <c r="P3" s="633"/>
      <c r="Q3" s="633"/>
      <c r="R3" s="633"/>
      <c r="S3" s="619"/>
    </row>
    <row r="4" spans="2:23" ht="15.75" thickBot="1" x14ac:dyDescent="0.3"/>
    <row r="5" spans="2:23" ht="18" thickBot="1" x14ac:dyDescent="0.3">
      <c r="B5" s="655" t="str">
        <f>'Version Control'!$B$2</f>
        <v>Title Block</v>
      </c>
      <c r="C5" s="656"/>
      <c r="D5" s="656"/>
      <c r="E5" s="656"/>
      <c r="F5" s="656"/>
      <c r="G5" s="656"/>
      <c r="H5" s="657"/>
      <c r="J5" s="593" t="s">
        <v>403</v>
      </c>
      <c r="K5" s="594"/>
      <c r="L5" s="594"/>
      <c r="M5" s="594"/>
      <c r="N5" s="594"/>
      <c r="O5" s="594"/>
      <c r="P5" s="594"/>
      <c r="Q5" s="594"/>
      <c r="R5" s="594"/>
      <c r="S5" s="594"/>
      <c r="T5" s="594"/>
      <c r="U5" s="594"/>
      <c r="V5" s="594"/>
      <c r="W5" s="595"/>
    </row>
    <row r="6" spans="2:23" ht="53.25" customHeight="1" x14ac:dyDescent="0.25">
      <c r="B6" s="634" t="str">
        <f>'Version Control'!$B$3</f>
        <v>File Name:</v>
      </c>
      <c r="C6" s="635"/>
      <c r="D6" s="636"/>
      <c r="E6" s="640" t="str">
        <f ca="1">'Version Control'!$C$3</f>
        <v>Residential Refrigerator-Freezer - v2.7_Multiple Defrost Waiver.xlsx</v>
      </c>
      <c r="F6" s="641"/>
      <c r="G6" s="641"/>
      <c r="H6" s="642"/>
      <c r="J6" s="596" t="s">
        <v>404</v>
      </c>
      <c r="K6" s="597"/>
      <c r="L6" s="597"/>
      <c r="M6" s="597"/>
      <c r="N6" s="597"/>
      <c r="O6" s="597"/>
      <c r="P6" s="597"/>
      <c r="Q6" s="597"/>
      <c r="R6" s="597"/>
      <c r="S6" s="597"/>
      <c r="T6" s="597"/>
      <c r="U6" s="597"/>
      <c r="V6" s="597"/>
      <c r="W6" s="598"/>
    </row>
    <row r="7" spans="2:23" ht="17.25" x14ac:dyDescent="0.25">
      <c r="B7" s="667" t="str">
        <f>'Version Control'!$B$4</f>
        <v>Tab Name:</v>
      </c>
      <c r="C7" s="668"/>
      <c r="D7" s="669"/>
      <c r="E7" s="643" t="str">
        <f ca="1">MID(CELL("filename",A4), FIND("]", CELL("filename", A4))+ 1, 255)</f>
        <v>ASH-ON Data 2</v>
      </c>
      <c r="F7" s="644"/>
      <c r="G7" s="644"/>
      <c r="H7" s="645"/>
      <c r="J7" s="596" t="s">
        <v>369</v>
      </c>
      <c r="K7" s="597"/>
      <c r="L7" s="597"/>
      <c r="M7" s="597"/>
      <c r="N7" s="597"/>
      <c r="O7" s="597"/>
      <c r="P7" s="597"/>
      <c r="Q7" s="597"/>
      <c r="R7" s="597"/>
      <c r="S7" s="597"/>
      <c r="T7" s="597"/>
      <c r="U7" s="597"/>
      <c r="V7" s="597"/>
      <c r="W7" s="598"/>
    </row>
    <row r="8" spans="2:23" ht="16.5" x14ac:dyDescent="0.25">
      <c r="B8" s="634" t="str">
        <f>'Version Control'!$B$5</f>
        <v>Version Number:</v>
      </c>
      <c r="C8" s="635"/>
      <c r="D8" s="636"/>
      <c r="E8" s="646" t="str">
        <f>'Version Control'!$C$5</f>
        <v>2.7_Multiple Defrost Waiver</v>
      </c>
      <c r="F8" s="647"/>
      <c r="G8" s="647"/>
      <c r="H8" s="648"/>
      <c r="J8" s="596" t="s">
        <v>144</v>
      </c>
      <c r="K8" s="597"/>
      <c r="L8" s="597"/>
      <c r="M8" s="597"/>
      <c r="N8" s="597"/>
      <c r="O8" s="597"/>
      <c r="P8" s="597"/>
      <c r="Q8" s="597"/>
      <c r="R8" s="597"/>
      <c r="S8" s="597"/>
      <c r="T8" s="597"/>
      <c r="U8" s="597"/>
      <c r="V8" s="597"/>
      <c r="W8" s="598"/>
    </row>
    <row r="9" spans="2:23" ht="16.5" x14ac:dyDescent="0.25">
      <c r="B9" s="634" t="str">
        <f>'Version Control'!$B$6</f>
        <v xml:space="preserve">Latest Revision Date: </v>
      </c>
      <c r="C9" s="635"/>
      <c r="D9" s="636"/>
      <c r="E9" s="649">
        <f>'Version Control'!$C$6</f>
        <v>41598</v>
      </c>
      <c r="F9" s="650"/>
      <c r="G9" s="650"/>
      <c r="H9" s="651"/>
      <c r="J9" s="596" t="s">
        <v>145</v>
      </c>
      <c r="K9" s="597"/>
      <c r="L9" s="597"/>
      <c r="M9" s="597"/>
      <c r="N9" s="597"/>
      <c r="O9" s="597"/>
      <c r="P9" s="597"/>
      <c r="Q9" s="597"/>
      <c r="R9" s="597"/>
      <c r="S9" s="597"/>
      <c r="T9" s="597"/>
      <c r="U9" s="597"/>
      <c r="V9" s="597"/>
      <c r="W9" s="598"/>
    </row>
    <row r="10" spans="2:23" ht="17.25" thickBot="1" x14ac:dyDescent="0.3">
      <c r="B10" s="637" t="str">
        <f>'Version Control'!$B$7</f>
        <v xml:space="preserve">Test Completion Date: </v>
      </c>
      <c r="C10" s="638"/>
      <c r="D10" s="639"/>
      <c r="E10" s="652" t="str">
        <f>'Version Control'!$C$7</f>
        <v>[MM/DD/YYYY]</v>
      </c>
      <c r="F10" s="653"/>
      <c r="G10" s="653"/>
      <c r="H10" s="654"/>
      <c r="J10" s="596" t="s">
        <v>146</v>
      </c>
      <c r="K10" s="597"/>
      <c r="L10" s="597"/>
      <c r="M10" s="597"/>
      <c r="N10" s="597"/>
      <c r="O10" s="597"/>
      <c r="P10" s="597"/>
      <c r="Q10" s="597"/>
      <c r="R10" s="597"/>
      <c r="S10" s="597"/>
      <c r="T10" s="597"/>
      <c r="U10" s="597"/>
      <c r="V10" s="597"/>
      <c r="W10" s="598"/>
    </row>
    <row r="11" spans="2:23" ht="16.5" x14ac:dyDescent="0.25">
      <c r="J11" s="596" t="s">
        <v>147</v>
      </c>
      <c r="K11" s="597"/>
      <c r="L11" s="597"/>
      <c r="M11" s="597"/>
      <c r="N11" s="597"/>
      <c r="O11" s="597"/>
      <c r="P11" s="597"/>
      <c r="Q11" s="597"/>
      <c r="R11" s="597"/>
      <c r="S11" s="597"/>
      <c r="T11" s="597"/>
      <c r="U11" s="597"/>
      <c r="V11" s="597"/>
      <c r="W11" s="598"/>
    </row>
    <row r="12" spans="2:23" ht="16.5" x14ac:dyDescent="0.25">
      <c r="J12" s="596" t="s">
        <v>363</v>
      </c>
      <c r="K12" s="597"/>
      <c r="L12" s="597"/>
      <c r="M12" s="597"/>
      <c r="N12" s="597"/>
      <c r="O12" s="597"/>
      <c r="P12" s="597"/>
      <c r="Q12" s="597"/>
      <c r="R12" s="597"/>
      <c r="S12" s="597"/>
      <c r="T12" s="597"/>
      <c r="U12" s="597"/>
      <c r="V12" s="597"/>
      <c r="W12" s="598"/>
    </row>
    <row r="13" spans="2:23" ht="16.5" x14ac:dyDescent="0.25">
      <c r="J13" s="596" t="s">
        <v>362</v>
      </c>
      <c r="K13" s="597"/>
      <c r="L13" s="597"/>
      <c r="M13" s="597"/>
      <c r="N13" s="597"/>
      <c r="O13" s="597"/>
      <c r="P13" s="597"/>
      <c r="Q13" s="597"/>
      <c r="R13" s="597"/>
      <c r="S13" s="597"/>
      <c r="T13" s="597"/>
      <c r="U13" s="597"/>
      <c r="V13" s="597"/>
      <c r="W13" s="598"/>
    </row>
    <row r="14" spans="2:23" ht="16.5" x14ac:dyDescent="0.25">
      <c r="J14" s="596" t="s">
        <v>148</v>
      </c>
      <c r="K14" s="597"/>
      <c r="L14" s="597"/>
      <c r="M14" s="597"/>
      <c r="N14" s="597"/>
      <c r="O14" s="597"/>
      <c r="P14" s="597"/>
      <c r="Q14" s="597"/>
      <c r="R14" s="597"/>
      <c r="S14" s="597"/>
      <c r="T14" s="597"/>
      <c r="U14" s="597"/>
      <c r="V14" s="597"/>
      <c r="W14" s="598"/>
    </row>
    <row r="15" spans="2:23" ht="17.25" thickBot="1" x14ac:dyDescent="0.3">
      <c r="J15" s="599" t="s">
        <v>401</v>
      </c>
      <c r="K15" s="600"/>
      <c r="L15" s="600"/>
      <c r="M15" s="600"/>
      <c r="N15" s="600"/>
      <c r="O15" s="600"/>
      <c r="P15" s="600"/>
      <c r="Q15" s="600"/>
      <c r="R15" s="600"/>
      <c r="S15" s="600"/>
      <c r="T15" s="600"/>
      <c r="U15" s="600"/>
      <c r="V15" s="600"/>
      <c r="W15" s="601"/>
    </row>
  </sheetData>
  <sheetProtection password="CAE2" sheet="1" scenarios="1" selectLockedCells="1"/>
  <mergeCells count="12">
    <mergeCell ref="B2:S3"/>
    <mergeCell ref="B9:D9"/>
    <mergeCell ref="E9:H9"/>
    <mergeCell ref="B10:D10"/>
    <mergeCell ref="E10:H10"/>
    <mergeCell ref="B5:H5"/>
    <mergeCell ref="B6:D6"/>
    <mergeCell ref="E6:H6"/>
    <mergeCell ref="B7:D7"/>
    <mergeCell ref="E7:H7"/>
    <mergeCell ref="B8:D8"/>
    <mergeCell ref="E8:H8"/>
  </mergeCells>
  <pageMargins left="0.7" right="0.7" top="0.75" bottom="0.75" header="0.3" footer="0.3"/>
  <ignoredErrors>
    <ignoredError sqref="B5:H1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J49"/>
  <sheetViews>
    <sheetView showGridLines="0" zoomScale="80" zoomScaleNormal="80" zoomScaleSheetLayoutView="85" workbookViewId="0">
      <pane ySplit="3" topLeftCell="A4" activePane="bottomLeft" state="frozen"/>
      <selection pane="bottomLeft" activeCell="C14" sqref="C14"/>
    </sheetView>
  </sheetViews>
  <sheetFormatPr defaultRowHeight="16.5" x14ac:dyDescent="0.25"/>
  <cols>
    <col min="1" max="1" width="4.42578125" style="35" customWidth="1"/>
    <col min="2" max="2" width="40.140625" style="35" customWidth="1"/>
    <col min="3" max="3" width="39.140625" style="35" customWidth="1"/>
    <col min="4" max="4" width="9.140625" style="35"/>
    <col min="5" max="5" width="33.42578125" style="35" customWidth="1"/>
    <col min="6" max="6" width="24.140625" style="35" customWidth="1"/>
    <col min="7" max="7" width="19" style="35" customWidth="1"/>
    <col min="8" max="8" width="24.28515625" style="35" customWidth="1"/>
    <col min="9" max="9" width="6.5703125" style="35" customWidth="1"/>
    <col min="10" max="10" width="3.7109375" style="35" customWidth="1"/>
    <col min="11" max="16384" width="9.140625" style="35"/>
  </cols>
  <sheetData>
    <row r="1" spans="2:10" ht="17.25" thickBot="1" x14ac:dyDescent="0.3"/>
    <row r="2" spans="2:10" ht="16.5" customHeight="1" x14ac:dyDescent="0.25">
      <c r="B2" s="616" t="s">
        <v>465</v>
      </c>
      <c r="C2" s="632"/>
      <c r="D2" s="632"/>
      <c r="E2" s="632"/>
      <c r="F2" s="632"/>
      <c r="G2" s="632"/>
      <c r="H2" s="632"/>
      <c r="I2" s="632"/>
      <c r="J2" s="617"/>
    </row>
    <row r="3" spans="2:10" ht="17.25" customHeight="1" thickBot="1" x14ac:dyDescent="0.3">
      <c r="B3" s="618"/>
      <c r="C3" s="633"/>
      <c r="D3" s="633"/>
      <c r="E3" s="633"/>
      <c r="F3" s="633"/>
      <c r="G3" s="633"/>
      <c r="H3" s="633"/>
      <c r="I3" s="633"/>
      <c r="J3" s="619"/>
    </row>
    <row r="4" spans="2:10" ht="17.25" thickBot="1" x14ac:dyDescent="0.3">
      <c r="J4" s="154"/>
    </row>
    <row r="5" spans="2:10" ht="18" thickBot="1" x14ac:dyDescent="0.3">
      <c r="B5" s="112" t="str">
        <f>'Version Control'!$B$2</f>
        <v>Title Block</v>
      </c>
      <c r="C5" s="117"/>
      <c r="J5" s="154"/>
    </row>
    <row r="6" spans="2:10" ht="33" x14ac:dyDescent="0.25">
      <c r="B6" s="127" t="str">
        <f>'Version Control'!$B$3</f>
        <v>File Name:</v>
      </c>
      <c r="C6" s="589" t="str">
        <f ca="1">'Version Control'!$C$3</f>
        <v>Residential Refrigerator-Freezer - v2.7_Multiple Defrost Waiver.xlsx</v>
      </c>
      <c r="J6" s="154"/>
    </row>
    <row r="7" spans="2:10" ht="18" x14ac:dyDescent="0.25">
      <c r="B7" s="131" t="str">
        <f>'Version Control'!$B$4</f>
        <v>Tab Name:</v>
      </c>
      <c r="C7" s="132" t="str">
        <f ca="1">MID(CELL("filename",A4), FIND("]", CELL("filename", A4))+ 1, 255)</f>
        <v>General Info &amp; Test Results</v>
      </c>
      <c r="E7" s="155" t="s">
        <v>285</v>
      </c>
      <c r="J7" s="154"/>
    </row>
    <row r="8" spans="2:10" x14ac:dyDescent="0.25">
      <c r="B8" s="133" t="str">
        <f>'Version Control'!$B$5</f>
        <v>Version Number:</v>
      </c>
      <c r="C8" s="134" t="str">
        <f>'Version Control'!$C$5</f>
        <v>2.7_Multiple Defrost Waiver</v>
      </c>
      <c r="J8" s="154"/>
    </row>
    <row r="9" spans="2:10" x14ac:dyDescent="0.25">
      <c r="B9" s="133" t="str">
        <f>'Version Control'!$B$6</f>
        <v xml:space="preserve">Latest Revision Date: </v>
      </c>
      <c r="C9" s="135">
        <f>'Version Control'!$C$6</f>
        <v>41598</v>
      </c>
      <c r="J9" s="154"/>
    </row>
    <row r="10" spans="2:10" ht="17.25" thickBot="1" x14ac:dyDescent="0.3">
      <c r="B10" s="136" t="str">
        <f>'Version Control'!$B$7</f>
        <v xml:space="preserve">Test Completion Date: </v>
      </c>
      <c r="C10" s="137" t="str">
        <f>'Version Control'!$C$7</f>
        <v>[MM/DD/YYYY]</v>
      </c>
      <c r="J10" s="154"/>
    </row>
    <row r="11" spans="2:10" x14ac:dyDescent="0.25">
      <c r="J11" s="154"/>
    </row>
    <row r="12" spans="2:10" ht="17.25" thickBot="1" x14ac:dyDescent="0.3">
      <c r="J12" s="154"/>
    </row>
    <row r="13" spans="2:10" ht="18" thickBot="1" x14ac:dyDescent="0.3">
      <c r="B13" s="78" t="s">
        <v>176</v>
      </c>
      <c r="C13" s="80"/>
      <c r="E13" s="112" t="s">
        <v>222</v>
      </c>
      <c r="F13" s="156"/>
      <c r="G13" s="114"/>
      <c r="J13" s="154"/>
    </row>
    <row r="14" spans="2:10" ht="18" x14ac:dyDescent="0.25">
      <c r="B14" s="157" t="s">
        <v>0</v>
      </c>
      <c r="C14" s="158" t="s">
        <v>287</v>
      </c>
      <c r="E14" s="189" t="s">
        <v>165</v>
      </c>
      <c r="F14" s="159" t="s">
        <v>258</v>
      </c>
      <c r="G14" s="160" t="s">
        <v>223</v>
      </c>
      <c r="J14" s="154"/>
    </row>
    <row r="15" spans="2:10" ht="18.75" thickBot="1" x14ac:dyDescent="0.3">
      <c r="B15" s="161" t="s">
        <v>224</v>
      </c>
      <c r="C15" s="162" t="s">
        <v>288</v>
      </c>
      <c r="E15" s="194" t="s">
        <v>237</v>
      </c>
      <c r="F15" s="164"/>
      <c r="G15" s="148"/>
      <c r="J15" s="154"/>
    </row>
    <row r="16" spans="2:10" ht="18.75" thickBot="1" x14ac:dyDescent="0.3">
      <c r="E16" s="190" t="s">
        <v>115</v>
      </c>
      <c r="F16" s="165" t="str">
        <f>IF(Volume!C21&lt;&gt;0,Volume!C21,"")</f>
        <v/>
      </c>
      <c r="G16" s="166" t="s">
        <v>240</v>
      </c>
      <c r="J16" s="154"/>
    </row>
    <row r="17" spans="2:10" ht="18.75" thickBot="1" x14ac:dyDescent="0.3">
      <c r="B17" s="78" t="s">
        <v>254</v>
      </c>
      <c r="C17" s="80"/>
      <c r="E17" s="190" t="s">
        <v>70</v>
      </c>
      <c r="F17" s="165" t="str">
        <f>IF(Volume!C22&lt;&gt;0,Volume!C22,"")</f>
        <v/>
      </c>
      <c r="G17" s="166" t="s">
        <v>240</v>
      </c>
      <c r="J17" s="154"/>
    </row>
    <row r="18" spans="2:10" ht="18" x14ac:dyDescent="0.25">
      <c r="B18" s="157" t="s">
        <v>191</v>
      </c>
      <c r="C18" s="167"/>
      <c r="E18" s="190" t="s">
        <v>235</v>
      </c>
      <c r="F18" s="165" t="str">
        <f>IF(SUM(F16:F17)&lt;&gt;0,SUM(F16:F17),"")</f>
        <v/>
      </c>
      <c r="G18" s="166" t="s">
        <v>240</v>
      </c>
      <c r="J18" s="154"/>
    </row>
    <row r="19" spans="2:10" ht="18" x14ac:dyDescent="0.25">
      <c r="B19" s="152" t="s">
        <v>225</v>
      </c>
      <c r="C19" s="168" t="s">
        <v>252</v>
      </c>
      <c r="E19" s="190" t="s">
        <v>236</v>
      </c>
      <c r="F19" s="165" t="str">
        <f>IF(Volume!C23&lt;&gt;0,Volume!C30,"")</f>
        <v/>
      </c>
      <c r="G19" s="166" t="s">
        <v>240</v>
      </c>
      <c r="J19" s="154"/>
    </row>
    <row r="20" spans="2:10" ht="18" thickBot="1" x14ac:dyDescent="0.3">
      <c r="B20" s="153" t="s">
        <v>226</v>
      </c>
      <c r="C20" s="169" t="s">
        <v>252</v>
      </c>
      <c r="E20" s="194" t="s">
        <v>238</v>
      </c>
      <c r="F20" s="171"/>
      <c r="G20" s="75"/>
      <c r="J20" s="154"/>
    </row>
    <row r="21" spans="2:10" ht="18" thickBot="1" x14ac:dyDescent="0.3">
      <c r="E21" s="190" t="s">
        <v>131</v>
      </c>
      <c r="F21" s="173" t="str">
        <f>IF('Energy Calcs (ASH Switch OFF)'!D101&lt;&gt;0,'Energy Calcs (ASH Switch OFF)'!D101,"")</f>
        <v/>
      </c>
      <c r="G21" s="166" t="s">
        <v>239</v>
      </c>
      <c r="J21" s="154"/>
    </row>
    <row r="22" spans="2:10" ht="18" thickBot="1" x14ac:dyDescent="0.3">
      <c r="B22" s="78" t="s">
        <v>1</v>
      </c>
      <c r="C22" s="80"/>
      <c r="E22" s="190" t="s">
        <v>133</v>
      </c>
      <c r="F22" s="173" t="str">
        <f>IF(VASH="Yes",'Energy Calcs (ASH Switch OFF)'!D121,IF('Energy Calcs (ASH Switch ON)'!D101&lt;&gt;0,'Energy Calcs (ASH Switch ON)'!D101,""))</f>
        <v/>
      </c>
      <c r="G22" s="166" t="s">
        <v>239</v>
      </c>
      <c r="J22" s="154"/>
    </row>
    <row r="23" spans="2:10" ht="17.25" x14ac:dyDescent="0.25">
      <c r="B23" s="127" t="s">
        <v>232</v>
      </c>
      <c r="C23" s="172"/>
      <c r="E23" s="190" t="s">
        <v>132</v>
      </c>
      <c r="F23" s="173" t="str">
        <f>IF('General Info &amp; Test Results'!C34="Yes",AVERAGE(F21:F22),IF(AND('General Info &amp; Test Results'!C34="No",'General Info &amp; Test Results'!C36="Yes"),F22,F21))</f>
        <v/>
      </c>
      <c r="G23" s="166" t="s">
        <v>239</v>
      </c>
      <c r="J23" s="154"/>
    </row>
    <row r="24" spans="2:10" ht="17.25" thickBot="1" x14ac:dyDescent="0.3">
      <c r="B24" s="133" t="s">
        <v>233</v>
      </c>
      <c r="C24" s="174"/>
      <c r="E24" s="196" t="s">
        <v>371</v>
      </c>
      <c r="F24" s="177"/>
      <c r="G24" s="178"/>
      <c r="J24" s="154"/>
    </row>
    <row r="25" spans="2:10" x14ac:dyDescent="0.25">
      <c r="B25" s="133" t="s">
        <v>2</v>
      </c>
      <c r="C25" s="174"/>
      <c r="D25" s="175"/>
      <c r="J25" s="154"/>
    </row>
    <row r="26" spans="2:10" ht="18" thickBot="1" x14ac:dyDescent="0.3">
      <c r="B26" s="133" t="s">
        <v>234</v>
      </c>
      <c r="C26" s="174"/>
      <c r="D26" s="175"/>
      <c r="E26" s="179" t="s">
        <v>286</v>
      </c>
      <c r="F26" s="164"/>
      <c r="G26" s="164"/>
      <c r="H26" s="175"/>
      <c r="J26" s="154"/>
    </row>
    <row r="27" spans="2:10" ht="18" thickBot="1" x14ac:dyDescent="0.3">
      <c r="B27" s="133" t="s">
        <v>149</v>
      </c>
      <c r="C27" s="174"/>
      <c r="D27" s="175"/>
      <c r="E27" s="112" t="s">
        <v>213</v>
      </c>
      <c r="F27" s="113"/>
      <c r="G27" s="113"/>
      <c r="H27" s="114"/>
      <c r="J27" s="154"/>
    </row>
    <row r="28" spans="2:10" x14ac:dyDescent="0.25">
      <c r="B28" s="133" t="s">
        <v>3</v>
      </c>
      <c r="C28" s="174"/>
      <c r="D28" s="175"/>
      <c r="E28" s="679" t="s">
        <v>433</v>
      </c>
      <c r="F28" s="680"/>
      <c r="G28" s="680"/>
      <c r="H28" s="681"/>
      <c r="J28" s="154"/>
    </row>
    <row r="29" spans="2:10" x14ac:dyDescent="0.25">
      <c r="B29" s="133" t="s">
        <v>5</v>
      </c>
      <c r="C29" s="174"/>
      <c r="D29" s="175"/>
      <c r="E29" s="682"/>
      <c r="F29" s="683"/>
      <c r="G29" s="683"/>
      <c r="H29" s="684"/>
      <c r="J29" s="154"/>
    </row>
    <row r="30" spans="2:10" ht="17.25" thickBot="1" x14ac:dyDescent="0.3">
      <c r="B30" s="133" t="s">
        <v>71</v>
      </c>
      <c r="C30" s="174"/>
      <c r="D30" s="175"/>
      <c r="E30" s="682"/>
      <c r="F30" s="683"/>
      <c r="G30" s="683"/>
      <c r="H30" s="684"/>
      <c r="J30" s="154"/>
    </row>
    <row r="31" spans="2:10" ht="17.25" x14ac:dyDescent="0.25">
      <c r="B31" s="133" t="s">
        <v>231</v>
      </c>
      <c r="C31" s="174"/>
      <c r="D31" s="175"/>
      <c r="E31" s="685" t="s">
        <v>214</v>
      </c>
      <c r="F31" s="686"/>
      <c r="G31" s="186" t="s">
        <v>212</v>
      </c>
      <c r="H31" s="187" t="s">
        <v>215</v>
      </c>
      <c r="J31" s="154"/>
    </row>
    <row r="32" spans="2:10" ht="23.25" customHeight="1" x14ac:dyDescent="0.25">
      <c r="B32" s="133" t="s">
        <v>230</v>
      </c>
      <c r="C32" s="174"/>
      <c r="D32" s="175"/>
      <c r="E32" s="687" t="s">
        <v>216</v>
      </c>
      <c r="F32" s="688"/>
      <c r="G32" s="181" t="str">
        <f>IF('Report Sign-Off Block'!D17&lt;&gt;0,'Report Sign-Off Block'!D17,"")</f>
        <v>[MM/DD/YYYY]</v>
      </c>
      <c r="H32" s="553" t="str">
        <f>IF('Report Sign-Off Block'!E17&lt;&gt;0,'Report Sign-Off Block'!E17,"")</f>
        <v>[Test Lab Name]</v>
      </c>
      <c r="J32" s="154"/>
    </row>
    <row r="33" spans="2:10" ht="27" customHeight="1" x14ac:dyDescent="0.25">
      <c r="B33" s="133" t="s">
        <v>4</v>
      </c>
      <c r="C33" s="174"/>
      <c r="D33" s="175"/>
      <c r="E33" s="687" t="s">
        <v>372</v>
      </c>
      <c r="F33" s="688"/>
      <c r="G33" s="181" t="str">
        <f>IF('Report Sign-Off Block'!D18&lt;&gt;0,'Report Sign-Off Block'!D18,"")</f>
        <v>[MM/DD/YYYY]</v>
      </c>
      <c r="H33" s="553" t="str">
        <f>IF('Report Sign-Off Block'!E18&lt;&gt;0,'Report Sign-Off Block'!E18,"")</f>
        <v>[Test Lab Name]</v>
      </c>
      <c r="J33" s="154"/>
    </row>
    <row r="34" spans="2:10" x14ac:dyDescent="0.25">
      <c r="B34" s="133" t="s">
        <v>163</v>
      </c>
      <c r="C34" s="174"/>
      <c r="D34" s="175"/>
      <c r="E34" s="687" t="s">
        <v>429</v>
      </c>
      <c r="F34" s="688"/>
      <c r="G34" s="181" t="str">
        <f>IF('Report Sign-Off Block'!D19&lt;&gt;0,'Report Sign-Off Block'!D19,"")</f>
        <v>[MM/DD/YYYY]</v>
      </c>
      <c r="H34" s="553" t="str">
        <f>IF('Report Sign-Off Block'!E19&lt;&gt;0,'Report Sign-Off Block'!E19,"")</f>
        <v>[Test Lab Name]</v>
      </c>
      <c r="J34" s="154"/>
    </row>
    <row r="35" spans="2:10" ht="33" x14ac:dyDescent="0.25">
      <c r="B35" s="180" t="s">
        <v>291</v>
      </c>
      <c r="C35" s="174"/>
      <c r="D35" s="175"/>
      <c r="E35" s="687" t="s">
        <v>429</v>
      </c>
      <c r="F35" s="688"/>
      <c r="G35" s="181" t="str">
        <f>IF('Report Sign-Off Block'!D20&lt;&gt;0,'Report Sign-Off Block'!D20,"")</f>
        <v>[MM/DD/YYYY]</v>
      </c>
      <c r="H35" s="553" t="str">
        <f>IF('Report Sign-Off Block'!E20&lt;&gt;0,'Report Sign-Off Block'!E20,"")</f>
        <v>[Test Lab Name]</v>
      </c>
      <c r="J35" s="154"/>
    </row>
    <row r="36" spans="2:10" ht="33.75" thickBot="1" x14ac:dyDescent="0.3">
      <c r="B36" s="180" t="s">
        <v>336</v>
      </c>
      <c r="C36" s="174"/>
      <c r="D36" s="175"/>
      <c r="E36" s="689" t="s">
        <v>430</v>
      </c>
      <c r="F36" s="690"/>
      <c r="G36" s="188" t="str">
        <f>IF('Report Sign-Off Block'!D21&lt;&gt;0,'Report Sign-Off Block'!D21,"")</f>
        <v>[MM/DD/YYYY]</v>
      </c>
      <c r="H36" s="554" t="str">
        <f>IF('Report Sign-Off Block'!E21&lt;&gt;0,'Report Sign-Off Block'!E21,"")</f>
        <v>DOE</v>
      </c>
      <c r="J36" s="154"/>
    </row>
    <row r="37" spans="2:10" x14ac:dyDescent="0.25">
      <c r="B37" s="133" t="s">
        <v>166</v>
      </c>
      <c r="C37" s="174"/>
      <c r="D37" s="175"/>
      <c r="J37" s="154"/>
    </row>
    <row r="38" spans="2:10" x14ac:dyDescent="0.25">
      <c r="B38" s="133" t="s">
        <v>108</v>
      </c>
      <c r="C38" s="182"/>
      <c r="D38" s="175"/>
      <c r="J38" s="154"/>
    </row>
    <row r="39" spans="2:10" x14ac:dyDescent="0.25">
      <c r="B39" s="133" t="s">
        <v>105</v>
      </c>
      <c r="C39" s="174"/>
      <c r="D39" s="175"/>
      <c r="J39" s="154"/>
    </row>
    <row r="40" spans="2:10" x14ac:dyDescent="0.25">
      <c r="B40" s="138" t="s">
        <v>106</v>
      </c>
      <c r="C40" s="174"/>
      <c r="D40" s="164"/>
      <c r="J40" s="154"/>
    </row>
    <row r="41" spans="2:10" ht="17.25" thickBot="1" x14ac:dyDescent="0.3">
      <c r="B41" s="139" t="s">
        <v>107</v>
      </c>
      <c r="C41" s="184"/>
      <c r="D41" s="175"/>
      <c r="J41" s="154"/>
    </row>
    <row r="42" spans="2:10" ht="15" customHeight="1" thickBot="1" x14ac:dyDescent="0.3">
      <c r="D42" s="175"/>
      <c r="J42" s="154"/>
    </row>
    <row r="43" spans="2:10" ht="18" thickBot="1" x14ac:dyDescent="0.3">
      <c r="B43" s="106" t="s">
        <v>167</v>
      </c>
      <c r="C43" s="107"/>
      <c r="D43" s="108"/>
      <c r="J43" s="154"/>
    </row>
    <row r="44" spans="2:10" ht="15" customHeight="1" x14ac:dyDescent="0.25">
      <c r="B44" s="195" t="s">
        <v>370</v>
      </c>
      <c r="C44" s="183"/>
      <c r="D44" s="148"/>
      <c r="J44" s="154"/>
    </row>
    <row r="45" spans="2:10" x14ac:dyDescent="0.25">
      <c r="B45" s="670"/>
      <c r="C45" s="671"/>
      <c r="D45" s="672"/>
      <c r="J45" s="154"/>
    </row>
    <row r="46" spans="2:10" x14ac:dyDescent="0.25">
      <c r="B46" s="673"/>
      <c r="C46" s="674"/>
      <c r="D46" s="675"/>
      <c r="J46" s="154"/>
    </row>
    <row r="47" spans="2:10" ht="17.25" thickBot="1" x14ac:dyDescent="0.3">
      <c r="B47" s="676"/>
      <c r="C47" s="677"/>
      <c r="D47" s="678"/>
      <c r="J47" s="154"/>
    </row>
    <row r="48" spans="2:10" x14ac:dyDescent="0.25">
      <c r="J48" s="154"/>
    </row>
    <row r="49" spans="1:10" x14ac:dyDescent="0.25">
      <c r="A49" s="154"/>
      <c r="B49" s="154"/>
      <c r="C49" s="154"/>
      <c r="D49" s="154"/>
      <c r="E49" s="154"/>
      <c r="F49" s="154"/>
      <c r="G49" s="154"/>
      <c r="H49" s="154"/>
      <c r="I49" s="154"/>
      <c r="J49" s="154"/>
    </row>
  </sheetData>
  <sheetProtection password="CAE2" sheet="1" objects="1" scenarios="1" selectLockedCells="1"/>
  <mergeCells count="9">
    <mergeCell ref="B45:D47"/>
    <mergeCell ref="E28:H30"/>
    <mergeCell ref="B2:J3"/>
    <mergeCell ref="E31:F31"/>
    <mergeCell ref="E32:F32"/>
    <mergeCell ref="E33:F33"/>
    <mergeCell ref="E34:F34"/>
    <mergeCell ref="E35:F35"/>
    <mergeCell ref="E36:F36"/>
  </mergeCells>
  <conditionalFormatting sqref="F22">
    <cfRule type="expression" dxfId="22" priority="1" stopIfTrue="1">
      <formula>AND(ASH="No",VASH="No")</formula>
    </cfRule>
  </conditionalFormatting>
  <dataValidations count="6">
    <dataValidation type="list" showInputMessage="1" showErrorMessage="1" sqref="C36 C34 C18">
      <formula1>Yes_No</formula1>
    </dataValidation>
    <dataValidation type="list" showInputMessage="1" showErrorMessage="1" sqref="C28">
      <formula1>Product_Type</formula1>
    </dataValidation>
    <dataValidation type="list" showInputMessage="1" showErrorMessage="1" sqref="C30">
      <formula1>Compact?</formula1>
    </dataValidation>
    <dataValidation type="list" showInputMessage="1" showErrorMessage="1" sqref="C29">
      <formula1>Product_Class</formula1>
    </dataValidation>
    <dataValidation type="list" showInputMessage="1" showErrorMessage="1" sqref="C37">
      <formula1>DefrostType</formula1>
    </dataValidation>
    <dataValidation type="list" showInputMessage="1" showErrorMessage="1" sqref="C35">
      <formula1>Aux_Comp</formula1>
    </dataValidation>
  </dataValidations>
  <hyperlinks>
    <hyperlink ref="E7" location="Instructions!C33" display="Back to Instructions tab"/>
  </hyperlinks>
  <printOptions horizontalCentered="1"/>
  <pageMargins left="0.25" right="0.25" top="0.75" bottom="0.25" header="0.3" footer="0.3"/>
  <pageSetup scale="75" orientation="landscape"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J65"/>
  <sheetViews>
    <sheetView showGridLines="0" zoomScale="80" zoomScaleNormal="80" workbookViewId="0">
      <pane ySplit="3" topLeftCell="A4" activePane="bottomLeft" state="frozen"/>
      <selection pane="bottomLeft" activeCell="B15" sqref="B15"/>
    </sheetView>
  </sheetViews>
  <sheetFormatPr defaultColWidth="10.42578125" defaultRowHeight="16.5" x14ac:dyDescent="0.3"/>
  <cols>
    <col min="1" max="1" width="5.140625" style="29" customWidth="1"/>
    <col min="2" max="2" width="27.85546875" style="29" customWidth="1"/>
    <col min="3" max="3" width="45.42578125" style="29" bestFit="1" customWidth="1"/>
    <col min="4" max="4" width="15.7109375" style="29" customWidth="1"/>
    <col min="5" max="5" width="18" style="29" customWidth="1"/>
    <col min="6" max="6" width="14.7109375" style="29" customWidth="1"/>
    <col min="7" max="7" width="31.85546875" style="29" customWidth="1"/>
    <col min="8" max="8" width="31.42578125" style="29" bestFit="1" customWidth="1"/>
    <col min="9" max="9" width="4.7109375" style="29" customWidth="1"/>
    <col min="10" max="10" width="3.42578125" style="29" customWidth="1"/>
    <col min="11" max="16384" width="10.42578125" style="29"/>
  </cols>
  <sheetData>
    <row r="1" spans="2:10" ht="17.25" thickBot="1" x14ac:dyDescent="0.35"/>
    <row r="2" spans="2:10" ht="16.5" customHeight="1" x14ac:dyDescent="0.3">
      <c r="B2" s="616" t="s">
        <v>465</v>
      </c>
      <c r="C2" s="632"/>
      <c r="D2" s="632"/>
      <c r="E2" s="632"/>
      <c r="F2" s="632"/>
      <c r="G2" s="632"/>
      <c r="H2" s="617"/>
    </row>
    <row r="3" spans="2:10" ht="17.25" customHeight="1" thickBot="1" x14ac:dyDescent="0.35">
      <c r="B3" s="618"/>
      <c r="C3" s="633"/>
      <c r="D3" s="633"/>
      <c r="E3" s="633"/>
      <c r="F3" s="633"/>
      <c r="G3" s="633"/>
      <c r="H3" s="619"/>
    </row>
    <row r="4" spans="2:10" ht="17.25" thickBot="1" x14ac:dyDescent="0.35">
      <c r="J4" s="50"/>
    </row>
    <row r="5" spans="2:10" ht="18" thickBot="1" x14ac:dyDescent="0.35">
      <c r="B5" s="73" t="str">
        <f>'Version Control'!$B$2</f>
        <v>Title Block</v>
      </c>
      <c r="C5" s="74"/>
      <c r="J5" s="50"/>
    </row>
    <row r="6" spans="2:10" ht="33" x14ac:dyDescent="0.3">
      <c r="B6" s="118" t="str">
        <f>'Version Control'!$B$3</f>
        <v>File Name:</v>
      </c>
      <c r="C6" s="590" t="str">
        <f ca="1">'Version Control'!$C$3</f>
        <v>Residential Refrigerator-Freezer - v2.7_Multiple Defrost Waiver.xlsx</v>
      </c>
      <c r="J6" s="50"/>
    </row>
    <row r="7" spans="2:10" x14ac:dyDescent="0.3">
      <c r="B7" s="119" t="str">
        <f>'Version Control'!$B$4</f>
        <v>Tab Name:</v>
      </c>
      <c r="C7" s="120" t="str">
        <f ca="1">MID(CELL("filename",A4), FIND("]", CELL("filename", A4))+ 1, 255)</f>
        <v>Setup &amp; Instrumentation</v>
      </c>
      <c r="E7" s="105" t="s">
        <v>285</v>
      </c>
      <c r="J7" s="50"/>
    </row>
    <row r="8" spans="2:10" x14ac:dyDescent="0.3">
      <c r="B8" s="116" t="str">
        <f>'Version Control'!$B$5</f>
        <v>Version Number:</v>
      </c>
      <c r="C8" s="121" t="str">
        <f>'Version Control'!$C$5</f>
        <v>2.7_Multiple Defrost Waiver</v>
      </c>
      <c r="J8" s="50"/>
    </row>
    <row r="9" spans="2:10" x14ac:dyDescent="0.3">
      <c r="B9" s="116" t="str">
        <f>'Version Control'!$B$6</f>
        <v xml:space="preserve">Latest Revision Date: </v>
      </c>
      <c r="C9" s="122">
        <f>'Version Control'!$C$6</f>
        <v>41598</v>
      </c>
      <c r="J9" s="50"/>
    </row>
    <row r="10" spans="2:10" ht="17.25" thickBot="1" x14ac:dyDescent="0.35">
      <c r="B10" s="123" t="str">
        <f>'Version Control'!$B$7</f>
        <v xml:space="preserve">Test Completion Date: </v>
      </c>
      <c r="C10" s="124" t="str">
        <f>'Version Control'!$C$7</f>
        <v>[MM/DD/YYYY]</v>
      </c>
      <c r="J10" s="50"/>
    </row>
    <row r="11" spans="2:10" x14ac:dyDescent="0.3">
      <c r="J11" s="50"/>
    </row>
    <row r="12" spans="2:10" ht="17.25" thickBot="1" x14ac:dyDescent="0.35">
      <c r="J12" s="50"/>
    </row>
    <row r="13" spans="2:10" ht="18" thickBot="1" x14ac:dyDescent="0.35">
      <c r="B13" s="66" t="s">
        <v>373</v>
      </c>
      <c r="C13" s="70"/>
      <c r="D13" s="70"/>
      <c r="E13" s="70"/>
      <c r="F13" s="70"/>
      <c r="G13" s="70"/>
      <c r="H13" s="67"/>
      <c r="J13" s="50"/>
    </row>
    <row r="14" spans="2:10" ht="18" thickBot="1" x14ac:dyDescent="0.4">
      <c r="B14" s="226" t="s">
        <v>280</v>
      </c>
      <c r="C14" s="227" t="s">
        <v>256</v>
      </c>
      <c r="D14" s="227" t="s">
        <v>255</v>
      </c>
      <c r="E14" s="227" t="s">
        <v>281</v>
      </c>
      <c r="F14" s="228" t="s">
        <v>227</v>
      </c>
      <c r="G14" s="227" t="s">
        <v>228</v>
      </c>
      <c r="H14" s="229" t="s">
        <v>229</v>
      </c>
      <c r="J14" s="50"/>
    </row>
    <row r="15" spans="2:10" x14ac:dyDescent="0.3">
      <c r="B15" s="223"/>
      <c r="C15" s="224"/>
      <c r="D15" s="224"/>
      <c r="E15" s="224"/>
      <c r="F15" s="224"/>
      <c r="G15" s="224"/>
      <c r="H15" s="225"/>
      <c r="J15" s="50"/>
    </row>
    <row r="16" spans="2:10" x14ac:dyDescent="0.3">
      <c r="B16" s="53"/>
      <c r="C16" s="51"/>
      <c r="D16" s="51"/>
      <c r="E16" s="51"/>
      <c r="F16" s="51"/>
      <c r="G16" s="51"/>
      <c r="H16" s="54"/>
      <c r="J16" s="50"/>
    </row>
    <row r="17" spans="2:10" x14ac:dyDescent="0.3">
      <c r="B17" s="53"/>
      <c r="C17" s="51"/>
      <c r="D17" s="51"/>
      <c r="E17" s="51"/>
      <c r="F17" s="51"/>
      <c r="G17" s="51"/>
      <c r="H17" s="54"/>
      <c r="J17" s="50"/>
    </row>
    <row r="18" spans="2:10" x14ac:dyDescent="0.3">
      <c r="B18" s="53"/>
      <c r="C18" s="51"/>
      <c r="D18" s="51"/>
      <c r="E18" s="51"/>
      <c r="F18" s="51"/>
      <c r="G18" s="51"/>
      <c r="H18" s="54"/>
      <c r="J18" s="50"/>
    </row>
    <row r="19" spans="2:10" x14ac:dyDescent="0.3">
      <c r="B19" s="53"/>
      <c r="C19" s="51"/>
      <c r="D19" s="51"/>
      <c r="E19" s="51"/>
      <c r="F19" s="51"/>
      <c r="G19" s="51"/>
      <c r="H19" s="54"/>
      <c r="J19" s="50"/>
    </row>
    <row r="20" spans="2:10" x14ac:dyDescent="0.3">
      <c r="B20" s="53"/>
      <c r="C20" s="51"/>
      <c r="D20" s="51"/>
      <c r="E20" s="51"/>
      <c r="F20" s="51"/>
      <c r="G20" s="51"/>
      <c r="H20" s="54"/>
      <c r="J20" s="50"/>
    </row>
    <row r="21" spans="2:10" x14ac:dyDescent="0.3">
      <c r="B21" s="53"/>
      <c r="C21" s="51"/>
      <c r="D21" s="51"/>
      <c r="E21" s="51"/>
      <c r="F21" s="51"/>
      <c r="G21" s="51"/>
      <c r="H21" s="54"/>
      <c r="J21" s="50"/>
    </row>
    <row r="22" spans="2:10" x14ac:dyDescent="0.3">
      <c r="B22" s="53"/>
      <c r="C22" s="51"/>
      <c r="D22" s="51"/>
      <c r="E22" s="51"/>
      <c r="F22" s="51"/>
      <c r="G22" s="51"/>
      <c r="H22" s="54"/>
      <c r="J22" s="50"/>
    </row>
    <row r="23" spans="2:10" x14ac:dyDescent="0.3">
      <c r="B23" s="53"/>
      <c r="C23" s="51"/>
      <c r="D23" s="51"/>
      <c r="E23" s="51"/>
      <c r="F23" s="51"/>
      <c r="G23" s="51"/>
      <c r="H23" s="54"/>
      <c r="J23" s="50"/>
    </row>
    <row r="24" spans="2:10" x14ac:dyDescent="0.3">
      <c r="B24" s="53"/>
      <c r="C24" s="51"/>
      <c r="D24" s="51"/>
      <c r="E24" s="51"/>
      <c r="F24" s="51"/>
      <c r="G24" s="51"/>
      <c r="H24" s="54"/>
      <c r="J24" s="50"/>
    </row>
    <row r="25" spans="2:10" x14ac:dyDescent="0.3">
      <c r="B25" s="53"/>
      <c r="C25" s="51"/>
      <c r="D25" s="51"/>
      <c r="E25" s="51"/>
      <c r="F25" s="51"/>
      <c r="G25" s="51"/>
      <c r="H25" s="54"/>
      <c r="J25" s="50"/>
    </row>
    <row r="26" spans="2:10" x14ac:dyDescent="0.3">
      <c r="B26" s="53"/>
      <c r="C26" s="51"/>
      <c r="D26" s="51"/>
      <c r="E26" s="51"/>
      <c r="F26" s="51"/>
      <c r="G26" s="51"/>
      <c r="H26" s="54"/>
      <c r="J26" s="50"/>
    </row>
    <row r="27" spans="2:10" x14ac:dyDescent="0.3">
      <c r="B27" s="53"/>
      <c r="C27" s="51"/>
      <c r="D27" s="51"/>
      <c r="E27" s="51"/>
      <c r="F27" s="51"/>
      <c r="G27" s="51"/>
      <c r="H27" s="54"/>
      <c r="J27" s="50"/>
    </row>
    <row r="28" spans="2:10" x14ac:dyDescent="0.3">
      <c r="B28" s="53"/>
      <c r="C28" s="51"/>
      <c r="D28" s="51"/>
      <c r="E28" s="51"/>
      <c r="F28" s="51"/>
      <c r="G28" s="51"/>
      <c r="H28" s="54"/>
      <c r="J28" s="50"/>
    </row>
    <row r="29" spans="2:10" x14ac:dyDescent="0.3">
      <c r="B29" s="53"/>
      <c r="C29" s="51"/>
      <c r="D29" s="51"/>
      <c r="E29" s="51"/>
      <c r="F29" s="51"/>
      <c r="G29" s="51"/>
      <c r="H29" s="54"/>
      <c r="J29" s="50"/>
    </row>
    <row r="30" spans="2:10" x14ac:dyDescent="0.3">
      <c r="B30" s="53"/>
      <c r="C30" s="51"/>
      <c r="D30" s="51"/>
      <c r="E30" s="51"/>
      <c r="F30" s="51"/>
      <c r="G30" s="51"/>
      <c r="H30" s="54"/>
      <c r="J30" s="50"/>
    </row>
    <row r="31" spans="2:10" x14ac:dyDescent="0.3">
      <c r="B31" s="53"/>
      <c r="C31" s="51"/>
      <c r="D31" s="51"/>
      <c r="E31" s="51"/>
      <c r="F31" s="51"/>
      <c r="G31" s="51"/>
      <c r="H31" s="54"/>
      <c r="J31" s="50"/>
    </row>
    <row r="32" spans="2:10" ht="17.25" thickBot="1" x14ac:dyDescent="0.35">
      <c r="B32" s="55"/>
      <c r="C32" s="56"/>
      <c r="D32" s="56"/>
      <c r="E32" s="56"/>
      <c r="F32" s="56"/>
      <c r="G32" s="56"/>
      <c r="H32" s="57"/>
      <c r="J32" s="50"/>
    </row>
    <row r="33" spans="1:10" ht="17.25" thickBot="1" x14ac:dyDescent="0.35">
      <c r="J33" s="50"/>
    </row>
    <row r="34" spans="1:10" ht="36.75" customHeight="1" x14ac:dyDescent="0.3">
      <c r="B34" s="697" t="s">
        <v>377</v>
      </c>
      <c r="C34" s="698"/>
      <c r="J34" s="50"/>
    </row>
    <row r="35" spans="1:10" x14ac:dyDescent="0.3">
      <c r="B35" s="68" t="s">
        <v>115</v>
      </c>
      <c r="C35" s="52"/>
      <c r="J35" s="50"/>
    </row>
    <row r="36" spans="1:10" ht="17.25" thickBot="1" x14ac:dyDescent="0.35">
      <c r="B36" s="239" t="s">
        <v>70</v>
      </c>
      <c r="C36" s="197"/>
      <c r="J36" s="50"/>
    </row>
    <row r="37" spans="1:10" ht="17.25" thickBot="1" x14ac:dyDescent="0.35">
      <c r="B37" s="63"/>
      <c r="C37" s="63"/>
      <c r="D37" s="63"/>
      <c r="E37" s="63"/>
      <c r="F37" s="63"/>
      <c r="G37" s="63"/>
      <c r="H37" s="63"/>
      <c r="J37" s="50"/>
    </row>
    <row r="38" spans="1:10" ht="36.75" customHeight="1" thickBot="1" x14ac:dyDescent="0.4">
      <c r="B38" s="694" t="s">
        <v>290</v>
      </c>
      <c r="C38" s="695"/>
      <c r="D38" s="695"/>
      <c r="E38" s="695"/>
      <c r="F38" s="695"/>
      <c r="G38" s="695"/>
      <c r="H38" s="696"/>
      <c r="J38" s="50"/>
    </row>
    <row r="39" spans="1:10" x14ac:dyDescent="0.3">
      <c r="B39" s="691"/>
      <c r="C39" s="692"/>
      <c r="D39" s="692"/>
      <c r="E39" s="692"/>
      <c r="F39" s="692"/>
      <c r="G39" s="692"/>
      <c r="H39" s="693"/>
      <c r="J39" s="50"/>
    </row>
    <row r="40" spans="1:10" x14ac:dyDescent="0.3">
      <c r="B40" s="673"/>
      <c r="C40" s="674"/>
      <c r="D40" s="674"/>
      <c r="E40" s="674"/>
      <c r="F40" s="674"/>
      <c r="G40" s="674"/>
      <c r="H40" s="675"/>
      <c r="J40" s="50"/>
    </row>
    <row r="41" spans="1:10" x14ac:dyDescent="0.3">
      <c r="B41" s="673"/>
      <c r="C41" s="674"/>
      <c r="D41" s="674"/>
      <c r="E41" s="674"/>
      <c r="F41" s="674"/>
      <c r="G41" s="674"/>
      <c r="H41" s="675"/>
      <c r="J41" s="50"/>
    </row>
    <row r="42" spans="1:10" ht="17.25" thickBot="1" x14ac:dyDescent="0.35">
      <c r="B42" s="676"/>
      <c r="C42" s="677"/>
      <c r="D42" s="677"/>
      <c r="E42" s="677"/>
      <c r="F42" s="677"/>
      <c r="G42" s="677"/>
      <c r="H42" s="678"/>
      <c r="J42" s="50"/>
    </row>
    <row r="43" spans="1:10" ht="17.25" thickBot="1" x14ac:dyDescent="0.35">
      <c r="B43" s="63"/>
      <c r="C43" s="63"/>
      <c r="D43" s="63"/>
      <c r="E43" s="63"/>
      <c r="F43" s="63"/>
      <c r="G43" s="63"/>
      <c r="H43" s="63"/>
      <c r="J43" s="50"/>
    </row>
    <row r="44" spans="1:10" ht="17.25" x14ac:dyDescent="0.3">
      <c r="B44" s="28" t="s">
        <v>110</v>
      </c>
      <c r="C44" s="65"/>
      <c r="D44" s="65"/>
      <c r="E44" s="65"/>
      <c r="F44" s="65"/>
      <c r="G44" s="65"/>
      <c r="H44" s="30"/>
      <c r="J44" s="50"/>
    </row>
    <row r="45" spans="1:10" x14ac:dyDescent="0.3">
      <c r="A45" s="63"/>
      <c r="B45" s="670"/>
      <c r="C45" s="671"/>
      <c r="D45" s="671"/>
      <c r="E45" s="671"/>
      <c r="F45" s="671"/>
      <c r="G45" s="671"/>
      <c r="H45" s="672"/>
      <c r="J45" s="50"/>
    </row>
    <row r="46" spans="1:10" x14ac:dyDescent="0.3">
      <c r="A46" s="63"/>
      <c r="B46" s="673"/>
      <c r="C46" s="674"/>
      <c r="D46" s="674"/>
      <c r="E46" s="674"/>
      <c r="F46" s="674"/>
      <c r="G46" s="674"/>
      <c r="H46" s="675"/>
      <c r="J46" s="50"/>
    </row>
    <row r="47" spans="1:10" x14ac:dyDescent="0.3">
      <c r="A47" s="63"/>
      <c r="B47" s="673"/>
      <c r="C47" s="674"/>
      <c r="D47" s="674"/>
      <c r="E47" s="674"/>
      <c r="F47" s="674"/>
      <c r="G47" s="674"/>
      <c r="H47" s="675"/>
      <c r="J47" s="50"/>
    </row>
    <row r="48" spans="1:10" ht="17.25" thickBot="1" x14ac:dyDescent="0.35">
      <c r="A48" s="63"/>
      <c r="B48" s="676"/>
      <c r="C48" s="677"/>
      <c r="D48" s="677"/>
      <c r="E48" s="677"/>
      <c r="F48" s="677"/>
      <c r="G48" s="677"/>
      <c r="H48" s="678"/>
      <c r="J48" s="50"/>
    </row>
    <row r="49" spans="1:10" ht="17.25" thickBot="1" x14ac:dyDescent="0.35">
      <c r="A49" s="63"/>
      <c r="B49" s="63"/>
      <c r="C49" s="63"/>
      <c r="D49" s="63"/>
      <c r="E49" s="63"/>
      <c r="F49" s="63"/>
      <c r="G49" s="63"/>
      <c r="H49" s="63"/>
      <c r="J49" s="50"/>
    </row>
    <row r="50" spans="1:10" ht="17.25" x14ac:dyDescent="0.3">
      <c r="A50" s="63"/>
      <c r="B50" s="28" t="s">
        <v>109</v>
      </c>
      <c r="C50" s="65"/>
      <c r="D50" s="65"/>
      <c r="E50" s="65"/>
      <c r="F50" s="65"/>
      <c r="G50" s="65"/>
      <c r="H50" s="30"/>
      <c r="J50" s="50"/>
    </row>
    <row r="51" spans="1:10" x14ac:dyDescent="0.3">
      <c r="A51" s="63"/>
      <c r="B51" s="670"/>
      <c r="C51" s="671"/>
      <c r="D51" s="671"/>
      <c r="E51" s="671"/>
      <c r="F51" s="671"/>
      <c r="G51" s="671"/>
      <c r="H51" s="672"/>
      <c r="J51" s="50"/>
    </row>
    <row r="52" spans="1:10" x14ac:dyDescent="0.3">
      <c r="A52" s="63"/>
      <c r="B52" s="673"/>
      <c r="C52" s="674"/>
      <c r="D52" s="674"/>
      <c r="E52" s="674"/>
      <c r="F52" s="674"/>
      <c r="G52" s="674"/>
      <c r="H52" s="675"/>
      <c r="J52" s="50"/>
    </row>
    <row r="53" spans="1:10" x14ac:dyDescent="0.3">
      <c r="A53" s="63"/>
      <c r="B53" s="673"/>
      <c r="C53" s="674"/>
      <c r="D53" s="674"/>
      <c r="E53" s="674"/>
      <c r="F53" s="674"/>
      <c r="G53" s="674"/>
      <c r="H53" s="675"/>
      <c r="J53" s="50"/>
    </row>
    <row r="54" spans="1:10" x14ac:dyDescent="0.3">
      <c r="A54" s="63"/>
      <c r="B54" s="673"/>
      <c r="C54" s="674"/>
      <c r="D54" s="674"/>
      <c r="E54" s="674"/>
      <c r="F54" s="674"/>
      <c r="G54" s="674"/>
      <c r="H54" s="675"/>
      <c r="J54" s="50"/>
    </row>
    <row r="55" spans="1:10" ht="17.25" thickBot="1" x14ac:dyDescent="0.35">
      <c r="A55" s="63"/>
      <c r="B55" s="676"/>
      <c r="C55" s="677"/>
      <c r="D55" s="677"/>
      <c r="E55" s="677"/>
      <c r="F55" s="677"/>
      <c r="G55" s="677"/>
      <c r="H55" s="678"/>
      <c r="J55" s="50"/>
    </row>
    <row r="56" spans="1:10" x14ac:dyDescent="0.3">
      <c r="A56" s="63"/>
      <c r="B56" s="63"/>
      <c r="C56" s="63"/>
      <c r="D56" s="63"/>
      <c r="E56" s="63"/>
      <c r="F56" s="63"/>
      <c r="G56" s="63"/>
      <c r="H56" s="63"/>
      <c r="J56" s="50"/>
    </row>
    <row r="57" spans="1:10" x14ac:dyDescent="0.3">
      <c r="A57" s="64"/>
      <c r="B57" s="64"/>
      <c r="C57" s="64"/>
      <c r="D57" s="64"/>
      <c r="E57" s="64"/>
      <c r="F57" s="64"/>
      <c r="G57" s="64"/>
      <c r="H57" s="64"/>
      <c r="I57" s="50"/>
      <c r="J57" s="50"/>
    </row>
    <row r="58" spans="1:10" x14ac:dyDescent="0.3">
      <c r="A58" s="63"/>
    </row>
    <row r="59" spans="1:10" x14ac:dyDescent="0.3">
      <c r="A59" s="63"/>
    </row>
    <row r="60" spans="1:10" x14ac:dyDescent="0.3">
      <c r="A60" s="63"/>
    </row>
    <row r="61" spans="1:10" x14ac:dyDescent="0.3">
      <c r="A61" s="63"/>
    </row>
    <row r="62" spans="1:10" x14ac:dyDescent="0.3">
      <c r="A62" s="63"/>
    </row>
    <row r="63" spans="1:10" x14ac:dyDescent="0.3">
      <c r="A63" s="63"/>
    </row>
    <row r="64" spans="1:10" x14ac:dyDescent="0.3">
      <c r="A64" s="63"/>
    </row>
    <row r="65" spans="1:1" x14ac:dyDescent="0.3">
      <c r="A65" s="63"/>
    </row>
  </sheetData>
  <sheetProtection password="CAE2" sheet="1" objects="1" scenarios="1" selectLockedCells="1"/>
  <protectedRanges>
    <protectedRange sqref="B15:H32" name="Range1"/>
  </protectedRanges>
  <mergeCells count="6">
    <mergeCell ref="B2:H3"/>
    <mergeCell ref="B45:H48"/>
    <mergeCell ref="B51:H55"/>
    <mergeCell ref="B39:H42"/>
    <mergeCell ref="B38:H38"/>
    <mergeCell ref="B34:C34"/>
  </mergeCells>
  <hyperlinks>
    <hyperlink ref="E7" location="Instructions!C33" display="Back to Instructions tab"/>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H32"/>
  <sheetViews>
    <sheetView showGridLines="0" zoomScale="80" zoomScaleNormal="80" zoomScaleSheetLayoutView="85" workbookViewId="0">
      <pane ySplit="3" topLeftCell="A4" activePane="bottomLeft" state="frozen"/>
      <selection pane="bottomLeft" activeCell="C15" sqref="C15"/>
    </sheetView>
  </sheetViews>
  <sheetFormatPr defaultRowHeight="16.5" x14ac:dyDescent="0.25"/>
  <cols>
    <col min="1" max="1" width="5" style="35" customWidth="1"/>
    <col min="2" max="2" width="39" style="35" customWidth="1"/>
    <col min="3" max="3" width="39.5703125" style="35" customWidth="1"/>
    <col min="4" max="4" width="21.85546875" style="35" customWidth="1"/>
    <col min="5" max="5" width="22.42578125" style="35" customWidth="1"/>
    <col min="6" max="6" width="23" style="35" customWidth="1"/>
    <col min="7" max="7" width="5" style="35" customWidth="1"/>
    <col min="8" max="8" width="3.42578125" style="35" customWidth="1"/>
    <col min="9" max="16384" width="9.140625" style="35"/>
  </cols>
  <sheetData>
    <row r="1" spans="2:8" ht="17.25" thickBot="1" x14ac:dyDescent="0.3"/>
    <row r="2" spans="2:8" ht="16.5" customHeight="1" x14ac:dyDescent="0.25">
      <c r="B2" s="616" t="s">
        <v>465</v>
      </c>
      <c r="C2" s="632"/>
      <c r="D2" s="632"/>
      <c r="E2" s="632"/>
      <c r="F2" s="632"/>
      <c r="G2" s="617"/>
    </row>
    <row r="3" spans="2:8" ht="17.25" customHeight="1" thickBot="1" x14ac:dyDescent="0.3">
      <c r="B3" s="618"/>
      <c r="C3" s="633"/>
      <c r="D3" s="633"/>
      <c r="E3" s="633"/>
      <c r="F3" s="633"/>
      <c r="G3" s="619"/>
    </row>
    <row r="4" spans="2:8" ht="17.25" thickBot="1" x14ac:dyDescent="0.3">
      <c r="H4" s="154"/>
    </row>
    <row r="5" spans="2:8" ht="18.75" thickBot="1" x14ac:dyDescent="0.3">
      <c r="B5" s="112" t="str">
        <f>'Version Control'!$B$2</f>
        <v>Title Block</v>
      </c>
      <c r="C5" s="117"/>
      <c r="E5" s="155" t="s">
        <v>285</v>
      </c>
      <c r="H5" s="154"/>
    </row>
    <row r="6" spans="2:8" ht="33" x14ac:dyDescent="0.25">
      <c r="B6" s="127" t="str">
        <f>'Version Control'!$B$3</f>
        <v>File Name:</v>
      </c>
      <c r="C6" s="589" t="str">
        <f ca="1">'Version Control'!$C$3</f>
        <v>Residential Refrigerator-Freezer - v2.7_Multiple Defrost Waiver.xlsx</v>
      </c>
      <c r="H6" s="154"/>
    </row>
    <row r="7" spans="2:8" ht="17.25" thickBot="1" x14ac:dyDescent="0.3">
      <c r="B7" s="131" t="str">
        <f>'Version Control'!$B$4</f>
        <v>Tab Name:</v>
      </c>
      <c r="C7" s="132" t="str">
        <f ca="1">MID(CELL("filename",A4), FIND("]", CELL("filename", A4))+ 1, 255)</f>
        <v>Volume</v>
      </c>
      <c r="H7" s="154"/>
    </row>
    <row r="8" spans="2:8" ht="18" thickBot="1" x14ac:dyDescent="0.3">
      <c r="B8" s="133" t="str">
        <f>'Version Control'!$B$5</f>
        <v>Version Number:</v>
      </c>
      <c r="C8" s="134" t="str">
        <f>'Version Control'!$C$5</f>
        <v>2.7_Multiple Defrost Waiver</v>
      </c>
      <c r="E8" s="112" t="s">
        <v>6</v>
      </c>
      <c r="F8" s="117"/>
      <c r="H8" s="154"/>
    </row>
    <row r="9" spans="2:8" ht="18" thickBot="1" x14ac:dyDescent="0.3">
      <c r="B9" s="133" t="str">
        <f>'Version Control'!$B$6</f>
        <v xml:space="preserve">Latest Revision Date: </v>
      </c>
      <c r="C9" s="135">
        <f>'Version Control'!$C$6</f>
        <v>41598</v>
      </c>
      <c r="E9" s="201" t="s">
        <v>134</v>
      </c>
      <c r="F9" s="202" t="s">
        <v>95</v>
      </c>
      <c r="H9" s="154"/>
    </row>
    <row r="10" spans="2:8" ht="17.25" thickBot="1" x14ac:dyDescent="0.3">
      <c r="B10" s="136" t="str">
        <f>'Version Control'!$B$7</f>
        <v xml:space="preserve">Test Completion Date: </v>
      </c>
      <c r="C10" s="137" t="str">
        <f>'Version Control'!$C$7</f>
        <v>[MM/DD/YYYY]</v>
      </c>
      <c r="E10" s="203" t="s">
        <v>135</v>
      </c>
      <c r="F10" s="199">
        <v>1.44</v>
      </c>
      <c r="H10" s="154"/>
    </row>
    <row r="11" spans="2:8" x14ac:dyDescent="0.25">
      <c r="E11" s="204" t="s">
        <v>72</v>
      </c>
      <c r="F11" s="219">
        <v>1</v>
      </c>
      <c r="H11" s="154"/>
    </row>
    <row r="12" spans="2:8" ht="17.25" thickBot="1" x14ac:dyDescent="0.3">
      <c r="E12" s="204" t="s">
        <v>69</v>
      </c>
      <c r="F12" s="198">
        <v>1.63</v>
      </c>
      <c r="H12" s="154"/>
    </row>
    <row r="13" spans="2:8" ht="18" thickBot="1" x14ac:dyDescent="0.3">
      <c r="B13" s="112" t="s">
        <v>127</v>
      </c>
      <c r="C13" s="117"/>
      <c r="E13" s="207" t="s">
        <v>70</v>
      </c>
      <c r="F13" s="200">
        <v>1.73</v>
      </c>
      <c r="H13" s="154"/>
    </row>
    <row r="14" spans="2:8" x14ac:dyDescent="0.25">
      <c r="B14" s="205" t="s">
        <v>128</v>
      </c>
      <c r="C14" s="206"/>
      <c r="E14" s="703" t="s">
        <v>376</v>
      </c>
      <c r="F14" s="703"/>
      <c r="H14" s="154"/>
    </row>
    <row r="15" spans="2:8" ht="17.25" customHeight="1" thickBot="1" x14ac:dyDescent="0.3">
      <c r="B15" s="176" t="s">
        <v>241</v>
      </c>
      <c r="C15" s="208"/>
      <c r="E15" s="704"/>
      <c r="F15" s="704"/>
      <c r="H15" s="154"/>
    </row>
    <row r="16" spans="2:8" ht="17.25" thickBot="1" x14ac:dyDescent="0.3">
      <c r="B16" s="164"/>
      <c r="C16" s="164"/>
      <c r="H16" s="154"/>
    </row>
    <row r="17" spans="1:8" ht="18" thickBot="1" x14ac:dyDescent="0.3">
      <c r="B17" s="78" t="s">
        <v>126</v>
      </c>
      <c r="C17" s="79"/>
      <c r="D17" s="80"/>
      <c r="E17" s="95"/>
      <c r="F17" s="95"/>
      <c r="H17" s="154"/>
    </row>
    <row r="18" spans="1:8" ht="17.25" x14ac:dyDescent="0.25">
      <c r="B18" s="304"/>
      <c r="C18" s="707" t="s">
        <v>300</v>
      </c>
      <c r="D18" s="708"/>
      <c r="E18" s="183"/>
      <c r="F18" s="183"/>
      <c r="H18" s="154"/>
    </row>
    <row r="19" spans="1:8" x14ac:dyDescent="0.25">
      <c r="B19" s="216" t="s">
        <v>115</v>
      </c>
      <c r="C19" s="709"/>
      <c r="D19" s="710"/>
      <c r="E19" s="183"/>
      <c r="F19" s="183"/>
      <c r="H19" s="154"/>
    </row>
    <row r="20" spans="1:8" x14ac:dyDescent="0.25">
      <c r="B20" s="216" t="s">
        <v>70</v>
      </c>
      <c r="C20" s="709"/>
      <c r="D20" s="710"/>
      <c r="E20" s="183"/>
      <c r="F20" s="183"/>
      <c r="H20" s="154"/>
    </row>
    <row r="21" spans="1:8" x14ac:dyDescent="0.25">
      <c r="B21" s="216" t="s">
        <v>302</v>
      </c>
      <c r="C21" s="699">
        <f>IF(AND(C26="Fresh Food",C27="Fresh Food"),C19+D26+D27,IF(AND(C26="Fresh Food",C27&lt;&gt;"Fresh Food"),C19+D26,IF(AND(C26&lt;&gt;"Fresh Food",C27="Fresh Food"),C19+D27,C19)))</f>
        <v>0</v>
      </c>
      <c r="D21" s="700"/>
      <c r="E21" s="183"/>
      <c r="F21" s="183"/>
      <c r="H21" s="154"/>
    </row>
    <row r="22" spans="1:8" x14ac:dyDescent="0.25">
      <c r="B22" s="215" t="s">
        <v>303</v>
      </c>
      <c r="C22" s="699">
        <f>IF(AND(C26="Freezer",C27="Freezer"),C20+D26+D27,IF(AND(C26="Freezer",C27&lt;&gt;"Freezer"),C20+D26,IF(AND(C26&lt;&gt;"Freezer",C27="Freezer"),C20+D27,C20)))</f>
        <v>0</v>
      </c>
      <c r="D22" s="700"/>
      <c r="E22" s="183"/>
      <c r="F22" s="183"/>
      <c r="H22" s="154"/>
    </row>
    <row r="23" spans="1:8" x14ac:dyDescent="0.25">
      <c r="B23" s="216" t="s">
        <v>304</v>
      </c>
      <c r="C23" s="699">
        <f>SUM(C21:C22)</f>
        <v>0</v>
      </c>
      <c r="D23" s="700"/>
      <c r="E23" s="183"/>
      <c r="F23" s="183"/>
      <c r="H23" s="154"/>
    </row>
    <row r="24" spans="1:8" ht="17.25" x14ac:dyDescent="0.25">
      <c r="B24" s="195"/>
      <c r="C24" s="705" t="s">
        <v>301</v>
      </c>
      <c r="D24" s="706"/>
      <c r="E24" s="183"/>
      <c r="F24" s="183"/>
      <c r="H24" s="154"/>
    </row>
    <row r="25" spans="1:8" ht="17.25" x14ac:dyDescent="0.25">
      <c r="B25" s="195"/>
      <c r="C25" s="221" t="s">
        <v>295</v>
      </c>
      <c r="D25" s="222" t="s">
        <v>296</v>
      </c>
      <c r="E25" s="183"/>
      <c r="F25" s="183"/>
      <c r="H25" s="154"/>
    </row>
    <row r="26" spans="1:8" x14ac:dyDescent="0.25">
      <c r="B26" s="269" t="s">
        <v>298</v>
      </c>
      <c r="C26" s="220"/>
      <c r="D26" s="211"/>
      <c r="E26" s="183"/>
      <c r="F26" s="183"/>
      <c r="H26" s="154"/>
    </row>
    <row r="27" spans="1:8" x14ac:dyDescent="0.25">
      <c r="B27" s="269" t="s">
        <v>299</v>
      </c>
      <c r="C27" s="220"/>
      <c r="D27" s="211"/>
      <c r="E27" s="183"/>
      <c r="F27" s="183"/>
      <c r="H27" s="154"/>
    </row>
    <row r="28" spans="1:8" x14ac:dyDescent="0.25">
      <c r="B28" s="209"/>
      <c r="C28" s="183"/>
      <c r="D28" s="149"/>
      <c r="E28" s="183"/>
      <c r="F28" s="183"/>
      <c r="H28" s="154"/>
    </row>
    <row r="29" spans="1:8" x14ac:dyDescent="0.25">
      <c r="B29" s="305" t="s">
        <v>178</v>
      </c>
      <c r="C29" s="699" t="str">
        <f>IF('General Info &amp; Test Results'!C28="Basic Refrigerator ",1.44,IF('General Info &amp; Test Results'!C28="All-refrigerator ",1,IF('General Info &amp; Test Results'!C28="Refrigerator-Freezer",1.63,IF('General Info &amp; Test Results'!C28="Freezer",1.73,"error"))))</f>
        <v>error</v>
      </c>
      <c r="D29" s="700"/>
      <c r="E29" s="183"/>
      <c r="F29" s="183"/>
      <c r="H29" s="154"/>
    </row>
    <row r="30" spans="1:8" ht="17.25" thickBot="1" x14ac:dyDescent="0.3">
      <c r="B30" s="161" t="s">
        <v>114</v>
      </c>
      <c r="C30" s="701" t="e">
        <f>C21+(C22*C29)</f>
        <v>#VALUE!</v>
      </c>
      <c r="D30" s="702"/>
      <c r="E30" s="183"/>
      <c r="F30" s="183"/>
      <c r="H30" s="154"/>
    </row>
    <row r="31" spans="1:8" x14ac:dyDescent="0.25">
      <c r="H31" s="154"/>
    </row>
    <row r="32" spans="1:8" x14ac:dyDescent="0.25">
      <c r="A32" s="154"/>
      <c r="B32" s="154"/>
      <c r="C32" s="154"/>
      <c r="D32" s="154"/>
      <c r="E32" s="154"/>
      <c r="F32" s="154"/>
      <c r="G32" s="154"/>
      <c r="H32" s="154"/>
    </row>
  </sheetData>
  <sheetProtection password="CAE2" sheet="1" objects="1" scenarios="1" selectLockedCells="1"/>
  <mergeCells count="11">
    <mergeCell ref="B2:G3"/>
    <mergeCell ref="C29:D29"/>
    <mergeCell ref="C30:D30"/>
    <mergeCell ref="E14:F15"/>
    <mergeCell ref="C24:D24"/>
    <mergeCell ref="C18:D18"/>
    <mergeCell ref="C19:D19"/>
    <mergeCell ref="C20:D20"/>
    <mergeCell ref="C21:D21"/>
    <mergeCell ref="C22:D22"/>
    <mergeCell ref="C23:D23"/>
  </mergeCells>
  <conditionalFormatting sqref="C27:D27">
    <cfRule type="expression" dxfId="21" priority="2" stopIfTrue="1">
      <formula>AND(Aux_Comp_Y_N&lt;&gt;2)</formula>
    </cfRule>
  </conditionalFormatting>
  <conditionalFormatting sqref="C26:D26">
    <cfRule type="expression" dxfId="20" priority="1" stopIfTrue="1">
      <formula>OR(Aux_Comp_Y_N&lt;1,Aux_Comp_Y_N="Other")</formula>
    </cfRule>
  </conditionalFormatting>
  <dataValidations count="1">
    <dataValidation type="list" showInputMessage="1" showErrorMessage="1" sqref="C26:C27">
      <formula1>FF_FR</formula1>
    </dataValidation>
  </dataValidations>
  <hyperlinks>
    <hyperlink ref="E5" location="Instructions!C33" display="Back to Instructions tab"/>
  </hyperlinks>
  <printOptions horizontalCentered="1"/>
  <pageMargins left="0.25" right="0.25" top="0.75" bottom="0.25" header="0.3" footer="0.3"/>
  <pageSetup orientation="landscape" r:id="rId1"/>
  <headerFooter>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DBCCDE-ABFB-41E1-B1EB-9FCCA252BDD1}">
  <ds:schemaRefs>
    <ds:schemaRef ds:uri="http://schemas.microsoft.com/sharepoint/v3/contenttype/forms"/>
  </ds:schemaRefs>
</ds:datastoreItem>
</file>

<file path=customXml/itemProps2.xml><?xml version="1.0" encoding="utf-8"?>
<ds:datastoreItem xmlns:ds="http://schemas.openxmlformats.org/officeDocument/2006/customXml" ds:itemID="{CFFDA2E1-4A6A-484B-80CA-ABF8787066A1}">
  <ds:schemaRefs>
    <ds:schemaRef ds:uri="http://schemas.microsoft.com/office/2006/metadata/properties"/>
    <ds:schemaRef ds:uri="fa504290-48b0-421f-a269-8aa9478176e6"/>
  </ds:schemaRefs>
</ds:datastoreItem>
</file>

<file path=customXml/itemProps3.xml><?xml version="1.0" encoding="utf-8"?>
<ds:datastoreItem xmlns:ds="http://schemas.openxmlformats.org/officeDocument/2006/customXml" ds:itemID="{858D5328-AA22-4B0B-A2AC-6FC0CA932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28</vt:i4>
      </vt:variant>
    </vt:vector>
  </HeadingPairs>
  <TitlesOfParts>
    <vt:vector size="46" baseType="lpstr">
      <vt:lpstr>Instructions</vt:lpstr>
      <vt:lpstr>Volume Data</vt:lpstr>
      <vt:lpstr>ASH-OFF Data 1</vt:lpstr>
      <vt:lpstr>ASH-OFF Data 2</vt:lpstr>
      <vt:lpstr>ASH-ON Data 1</vt:lpstr>
      <vt:lpstr>ASH-ON Data 2</vt:lpstr>
      <vt:lpstr>General Info &amp; Test Results</vt:lpstr>
      <vt:lpstr>Setup &amp; Instrumentation</vt:lpstr>
      <vt:lpstr>Volume</vt:lpstr>
      <vt:lpstr>Test Conditions</vt:lpstr>
      <vt:lpstr>Settings</vt:lpstr>
      <vt:lpstr>Energy Calcs (ASH Switch OFF)</vt:lpstr>
      <vt:lpstr>Energy Calcs (ASH Switch ON)</vt:lpstr>
      <vt:lpstr>Photos</vt:lpstr>
      <vt:lpstr>Comments</vt:lpstr>
      <vt:lpstr>Report Sign-Off Block</vt:lpstr>
      <vt:lpstr>Drop-Downs</vt:lpstr>
      <vt:lpstr>Version Control</vt:lpstr>
      <vt:lpstr>ASH</vt:lpstr>
      <vt:lpstr>ASH_Switch</vt:lpstr>
      <vt:lpstr>Aux_Comp</vt:lpstr>
      <vt:lpstr>Aux_Comp_Y_N</vt:lpstr>
      <vt:lpstr>Compact?</vt:lpstr>
      <vt:lpstr>Defrost</vt:lpstr>
      <vt:lpstr>DefrostType</vt:lpstr>
      <vt:lpstr>E_Cycle</vt:lpstr>
      <vt:lpstr>E_Cycle_OFF</vt:lpstr>
      <vt:lpstr>E_Cycle_ON</vt:lpstr>
      <vt:lpstr>FF_Comp_Temp</vt:lpstr>
      <vt:lpstr>FF_FR</vt:lpstr>
      <vt:lpstr>FRZ_Comp_Temp</vt:lpstr>
      <vt:lpstr>Photos_Y_N</vt:lpstr>
      <vt:lpstr>'Energy Calcs (ASH Switch OFF)'!Print_Area</vt:lpstr>
      <vt:lpstr>'Energy Calcs (ASH Switch ON)'!Print_Area</vt:lpstr>
      <vt:lpstr>'General Info &amp; Test Results'!Print_Area</vt:lpstr>
      <vt:lpstr>Photos!Print_Area</vt:lpstr>
      <vt:lpstr>Settings!Print_Area</vt:lpstr>
      <vt:lpstr>'Test Conditions'!Print_Area</vt:lpstr>
      <vt:lpstr>Volume!Print_Area</vt:lpstr>
      <vt:lpstr>Product_Class</vt:lpstr>
      <vt:lpstr>Product_Type</vt:lpstr>
      <vt:lpstr>RefrigeratorTypes</vt:lpstr>
      <vt:lpstr>Steady_state_Condition</vt:lpstr>
      <vt:lpstr>Temp_Set</vt:lpstr>
      <vt:lpstr>VASH</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Carlisle</dc:creator>
  <cp:lastModifiedBy>Mark Carlisle</cp:lastModifiedBy>
  <dcterms:created xsi:type="dcterms:W3CDTF">2013-02-19T16:52:03Z</dcterms:created>
  <dcterms:modified xsi:type="dcterms:W3CDTF">2013-11-20T18:53:36Z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