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codeName="{8C4F1C90-05EB-6A55-5F09-09C24B55AC0B}"/>
  <workbookPr codeName="ThisWorkbook" defaultThemeVersion="124226"/>
  <bookViews>
    <workbookView xWindow="240" yWindow="540" windowWidth="16875" windowHeight="7755" tabRatio="737" activeTab="2"/>
  </bookViews>
  <sheets>
    <sheet name="Introduction" sheetId="12" r:id="rId1"/>
    <sheet name="Data Dictionary" sheetId="14" r:id="rId2"/>
    <sheet name="Grantee Dashboard" sheetId="5" r:id="rId3"/>
    <sheet name="Expenditure Graph" sheetId="8" r:id="rId4"/>
    <sheet name="Assessments &amp; Upgrades Graph" sheetId="9" r:id="rId5"/>
    <sheet name="Expenditure Graph Data" sheetId="6" state="hidden" r:id="rId6"/>
    <sheet name="Audit-Retrofit Graph Data" sheetId="7" state="hidden" r:id="rId7"/>
  </sheets>
  <externalReferences>
    <externalReference r:id="rId10"/>
    <externalReference r:id="rId11"/>
    <externalReference r:id="rId12"/>
    <externalReference r:id="rId13"/>
    <externalReference r:id="rId14"/>
  </externalReferences>
  <definedNames>
    <definedName name="anchor_first_data_row" localSheetId="1">#REF!</definedName>
    <definedName name="anchor_first_data_row">#REF!</definedName>
    <definedName name="CleanDatalookup">'[2]CleanData'!$A:$BS</definedName>
    <definedName name="Cost_Scenario">'[3]Lists for Data Validation'!$O$3</definedName>
    <definedName name="County" localSheetId="1">'[4]CleanData'!$Z$2</definedName>
    <definedName name="County">'[2]CleanData'!$Z$2</definedName>
    <definedName name="Countylookup">'[5]Finance'!$A:$AF</definedName>
    <definedName name="Discount_Rate">'[3]Project Level Details'!$I$22</definedName>
    <definedName name="Electricity_Escalation_Rate">'[3]Assumptions'!$E$7</definedName>
    <definedName name="Interest_Rate">'[3]Project Level Details'!$I$21</definedName>
    <definedName name="LastRow" localSheetId="1">#REF!</definedName>
    <definedName name="LastRow">#REF!</definedName>
    <definedName name="Leverage">'[3]Lists for Data Validation'!$L$2</definedName>
    <definedName name="Loan_Term">'[3]Lists for Data Validation'!$P$2</definedName>
    <definedName name="Net_Project_Cost">'[3]Project Level Details'!$H$18</definedName>
    <definedName name="Nominal_Payback_Period">'[3]Payback Period Calculation'!$F$4:$F$29</definedName>
    <definedName name="Savings_Degredation_Rate">'[3]Assumptions'!$E$11</definedName>
    <definedName name="UtilizeFinancing">'[3]Lists for Data Validation'!$N$2</definedName>
  </definedNames>
  <calcPr calcId="125725"/>
</workbook>
</file>

<file path=xl/sharedStrings.xml><?xml version="1.0" encoding="utf-8"?>
<sst xmlns="http://schemas.openxmlformats.org/spreadsheetml/2006/main" count="273" uniqueCount="190">
  <si>
    <t>Date</t>
  </si>
  <si>
    <t>Year</t>
  </si>
  <si>
    <t>Quarter</t>
  </si>
  <si>
    <t>Total Job hours</t>
  </si>
  <si>
    <t>Total</t>
  </si>
  <si>
    <t>Residential Single-Family</t>
  </si>
  <si>
    <t>Residential Multi-Family Units</t>
  </si>
  <si>
    <t>Residential Multi-Family Buildings</t>
  </si>
  <si>
    <t>Commercial Buildings</t>
  </si>
  <si>
    <t xml:space="preserve"> Industrial Buildings</t>
  </si>
  <si>
    <t>Agricultural Buildings</t>
  </si>
  <si>
    <t>Energy Cost Savings</t>
  </si>
  <si>
    <t>Natural Gas (therms)</t>
  </si>
  <si>
    <t>LPG (gallons)</t>
  </si>
  <si>
    <t>Heating oil (gallons)</t>
  </si>
  <si>
    <t>Grantee Dashboard</t>
  </si>
  <si>
    <t>LEVERAGING</t>
  </si>
  <si>
    <t>MARKET TRANSFORMATION</t>
  </si>
  <si>
    <t>INDIVIDUALS TRAINED AND CERTIFIED</t>
  </si>
  <si>
    <t>Total Audits</t>
  </si>
  <si>
    <t>Total Retrofit Projects</t>
  </si>
  <si>
    <t>Market Definition - Residential</t>
  </si>
  <si>
    <t>Market Definition - Commercial</t>
  </si>
  <si>
    <t>Market Definition - Other (Please specify here)</t>
  </si>
  <si>
    <t>Number of active contractors performing retrofits under program</t>
  </si>
  <si>
    <t>Number of Trained Workers</t>
  </si>
  <si>
    <t>Number of Certified Workers</t>
  </si>
  <si>
    <t>Business organization outreach_Number attending session</t>
  </si>
  <si>
    <t>Contests_Number of Contests</t>
  </si>
  <si>
    <t>Contests_Number of participants</t>
  </si>
  <si>
    <t>Direct mail_Number of direct mail slips</t>
  </si>
  <si>
    <t>Direct mail_Number of applications with direct mail IDs</t>
  </si>
  <si>
    <t>Door to door_Number of homes visited</t>
  </si>
  <si>
    <t>Door to door_Number of homes agreeing</t>
  </si>
  <si>
    <t>Hotline_Number of calls</t>
  </si>
  <si>
    <t>Hotline_Number of calls that lead to applications</t>
  </si>
  <si>
    <t>One-stop-shop_Number of visitors</t>
  </si>
  <si>
    <t>One-stop-shop_Number who requests services</t>
  </si>
  <si>
    <t>One-stop-shop_Number of clients served</t>
  </si>
  <si>
    <t>Online Advertising_Number of advertisements</t>
  </si>
  <si>
    <t>Online Advertising_Number of clicks</t>
  </si>
  <si>
    <t>Online Advertising_Number of click-throughs to apply to program</t>
  </si>
  <si>
    <t>School, church, library_Number attending session</t>
  </si>
  <si>
    <t>School, church, library_Number of audit sign-ups</t>
  </si>
  <si>
    <t>Neighborhood Meeting_Number Attended</t>
  </si>
  <si>
    <t>Social Media_Number of Clicks</t>
  </si>
  <si>
    <t>Social Media_Number of click-throughs to apply to program</t>
  </si>
  <si>
    <t>Telethon/direct phone calls_Number of calls made</t>
  </si>
  <si>
    <t>Telethon/direct phone calls_Number of calls answered</t>
  </si>
  <si>
    <t>Telethon/direct phone calls_Number of calls that lead to applications</t>
  </si>
  <si>
    <t>Traditional advertising: Radio_Number of advertisements</t>
  </si>
  <si>
    <t>Traditional advertising: Newspaper_Number of advertisements</t>
  </si>
  <si>
    <t>Traditional advertising: TV_Number of advertisements</t>
  </si>
  <si>
    <t>Webinar_Number of webinars</t>
  </si>
  <si>
    <t>Webinar_Number of participants</t>
  </si>
  <si>
    <t>Website_Number of unique visits</t>
  </si>
  <si>
    <t>Website_Number of unique visits on application page</t>
  </si>
  <si>
    <t>Website_Number of web applicants</t>
  </si>
  <si>
    <t>Total Grantee Outlays</t>
  </si>
  <si>
    <t>Total Marketing &amp; Outreach</t>
  </si>
  <si>
    <t>Labor &amp; Materials Cost</t>
  </si>
  <si>
    <t>Other Program Expenses</t>
  </si>
  <si>
    <t>Other Federal Expenditures</t>
  </si>
  <si>
    <t>Non-Federal Expenditures</t>
  </si>
  <si>
    <t>Retrofit Invoiced Cost</t>
  </si>
  <si>
    <t>Total Outlays ($)</t>
  </si>
  <si>
    <t>Quarter-Year</t>
  </si>
  <si>
    <t>Other Federal Expenditures (non-BBNP)</t>
  </si>
  <si>
    <t>Total Upgrades</t>
  </si>
  <si>
    <t>Granted Amount</t>
  </si>
  <si>
    <t>Electricity (kWh)</t>
  </si>
  <si>
    <t>OUTLAYS</t>
  </si>
  <si>
    <t>MARKETING &amp; OUTREACH</t>
  </si>
  <si>
    <t>TOTAL</t>
  </si>
  <si>
    <t>Cumulative</t>
  </si>
  <si>
    <t>Millions of Dollars ($)</t>
  </si>
  <si>
    <t>Number of Loans Provided - Residential</t>
  </si>
  <si>
    <t>Number of Loans Provided - Commercial</t>
  </si>
  <si>
    <t>Total Amount of Loans Provided - Commercial ($)</t>
  </si>
  <si>
    <t>Total Amount of Loans Provided - Residential ($)</t>
  </si>
  <si>
    <t>* Aggregated from the Residential, Commercial, Agricultural and Industrial tabs.</t>
  </si>
  <si>
    <t>INVOICED COST*</t>
  </si>
  <si>
    <t>UPGRADES*</t>
  </si>
  <si>
    <t>Commercial Buildings Floorspace (square feet)*</t>
  </si>
  <si>
    <t>LOAN INFORMATION*</t>
  </si>
  <si>
    <t>2013-Q2</t>
  </si>
  <si>
    <t>2013-Q3</t>
  </si>
  <si>
    <t>Total Source Energy Savings</t>
  </si>
  <si>
    <t>Cumulative Source Energy Savings</t>
  </si>
  <si>
    <t>BBNP Award Spending</t>
  </si>
  <si>
    <t>Other Fed Expenditures</t>
  </si>
  <si>
    <t>Non-Fed Expenditures</t>
  </si>
  <si>
    <t>Invoiced Upgrade Costs</t>
  </si>
  <si>
    <t>Total Job Hours</t>
  </si>
  <si>
    <t>This tab shows the cumulative energy assessments and upgrades reported through the end of September 2013 and the estimated annual source energy savings.</t>
  </si>
  <si>
    <t>This tab shows the total recipient expenditures, other federal expenditures,  and non-federal expenditures  (leveraged spending) compared to the total investment in building upgrades (reported as invoiced cost).</t>
  </si>
  <si>
    <t>Introduction</t>
  </si>
  <si>
    <t>Links</t>
  </si>
  <si>
    <t xml:space="preserve">Data Field </t>
  </si>
  <si>
    <t>Description</t>
  </si>
  <si>
    <t>Data Field Section</t>
  </si>
  <si>
    <t>Outlays</t>
  </si>
  <si>
    <t>Leveraging</t>
  </si>
  <si>
    <t>Invoiced Cost</t>
  </si>
  <si>
    <t>Industrial Buildings</t>
  </si>
  <si>
    <t>Agriculture Buildings</t>
  </si>
  <si>
    <t>Assessments</t>
  </si>
  <si>
    <t>Total Assessments</t>
  </si>
  <si>
    <t>Upgrades</t>
  </si>
  <si>
    <t>ASSESSMENTS</t>
  </si>
  <si>
    <t>Heating Oil (gallons)</t>
  </si>
  <si>
    <t>Market Transformation</t>
  </si>
  <si>
    <t>Individuals Trained and Certified</t>
  </si>
  <si>
    <t>Loan Information</t>
  </si>
  <si>
    <t>Marketing and Outreach</t>
  </si>
  <si>
    <t xml:space="preserve">This field consists of other program grant outlays for the quarter at the program level, not classified as materials, labor, marketing, or outreach. </t>
  </si>
  <si>
    <t>This field is the total grant outlays for the quarter, calculated by the sum of the three categories above - Total Marketing &amp; Outreach, Labor &amp; Materials Cost, and Other Program Expenses. Outlays are distinct from DOE's definition of expenditures (i.e., outlays do not include funds drawn down to capitalize a loan fund). Outlays represent actual grant funds spent on program delivery and any associated incentives or loans issued during the quarter.</t>
  </si>
  <si>
    <t>This field is the total estimated amount of Non-Federal funds expended during the most recent quarter.  This includes third-party, in-kind contributions, and the portion of the costs of a federally assisted project or program not borne by the Federal Government.</t>
  </si>
  <si>
    <t>This field is the total number of assessments summed from the above building sectors.</t>
  </si>
  <si>
    <t xml:space="preserve">This field is the total number of residential single-family assessments completed among BB and leveraged partners. </t>
  </si>
  <si>
    <t xml:space="preserve">This field is the total number of residential single-family upgrades completed among BB and leveraged partners. </t>
  </si>
  <si>
    <t xml:space="preserve">This field is the total number of residential multi-family unit upgrades completed among BB and leveraged partners. </t>
  </si>
  <si>
    <t>This field is the total number of residential multi-family building upgrades completed among BB and leveraged partners.</t>
  </si>
  <si>
    <t>This field is the total number of commercial building upgrades completed among BB and leveraged partners.</t>
  </si>
  <si>
    <t>This field is the total number of industrial building upgrades completed among BB and leveraged partners.</t>
  </si>
  <si>
    <t>This field is the total number of agricultural building upgrades completed among BB and leveraged partners.</t>
  </si>
  <si>
    <t>This field is the total number of upgrades summed from the above building sectors.</t>
  </si>
  <si>
    <t xml:space="preserve">This field is the total number of residential multi-family unit assessments completed among BB and leveraged partners. </t>
  </si>
  <si>
    <t>This field is the total number of residential multi-family building assessments completed among BB and leveraged partners.</t>
  </si>
  <si>
    <t>This field is the total number of commercial building assessments completed among BB and leveraged partners.</t>
  </si>
  <si>
    <t>This field is the total number of industrial building assessments completed among BB and leveraged partners.</t>
  </si>
  <si>
    <t>This field is the total number of agricultural building assessments completed among BB and leveraged partners.</t>
  </si>
  <si>
    <t>This field is the total commercial building floorspace upgraded, that includes all the area enclosed by the exterior walls of the building, both finished and unfinished, including indoor parking facilities, basements, hallways, lobbies, stairways, and elevator shafts.</t>
  </si>
  <si>
    <t xml:space="preserve">This field is the total annual cost savings based on the total measures installed during the most recent quarter.  Additionally, any cost savings through direct installations conducted are also included. </t>
  </si>
  <si>
    <t>This field consists of the total number of workers certified during that quarter. Awardees were required to use nationally-recognized certifications, or if a non nationally-recongized organization was used, a justification was required. This field is mandatory for SEP Awardees and voluntary for EECBG Grantees.</t>
  </si>
  <si>
    <t>The total number of participants in the contests.</t>
  </si>
  <si>
    <t>The number of direct mail pieces that were sent out.</t>
  </si>
  <si>
    <t>The number of calls to the hotline.</t>
  </si>
  <si>
    <t>The number of calls that led to applications being filled out.</t>
  </si>
  <si>
    <t>The number of 'buys' that were placed for online advertising space through internet search ads or banners, including Facebook ads.</t>
  </si>
  <si>
    <t>The number of click-throughs that resulted in completed applications.</t>
  </si>
  <si>
    <t>The number of building owners who attended a neighborhood meeting.</t>
  </si>
  <si>
    <t>The number of clicks on links placed on any social media site, such as Twitter, Facebook, or LinkedIn, or other forms of "social media" (i.e., networking tools on the Internet. This does not include any form of advertisement through these social media services. (See above for more guidance.)</t>
  </si>
  <si>
    <t>The number of calls made during any telethons.</t>
  </si>
  <si>
    <t>The number of calls that were answered during any telethons.</t>
  </si>
  <si>
    <t>The number of calls that resulted in a building owner filling out an application.</t>
  </si>
  <si>
    <t>The number of radio advertisements.</t>
  </si>
  <si>
    <t>The number of newspaper advertisements.</t>
  </si>
  <si>
    <t>The number of TV advertisements.</t>
  </si>
  <si>
    <t>The number of webinars that were held for building owners.</t>
  </si>
  <si>
    <t>The number of participants in the webinars.</t>
  </si>
  <si>
    <t>The number of unique visits-- those from unique IP addresses for instance, to your program website.</t>
  </si>
  <si>
    <t>The number of unique visits-- those from unique IP addresses for instance, to the application page.</t>
  </si>
  <si>
    <t>The number of people who successfully completed an application online.</t>
  </si>
  <si>
    <t xml:space="preserve">The number of applications that were solicited by direct mail. </t>
  </si>
  <si>
    <t>The number of homes that were visited in any door to door outreach undertaken.</t>
  </si>
  <si>
    <t>The number of contests held by the program.</t>
  </si>
  <si>
    <t>The number of buildings owners that attended a meeting to learn more about the program.</t>
  </si>
  <si>
    <t>The number of building owners that expressed interest in program service offerings, whether by phone, email, or walk-ins.</t>
  </si>
  <si>
    <t>The number of clicks on the above advertisements such as internet search ads or banners, including Facebook ads.</t>
  </si>
  <si>
    <t>The number of building owners that heard about the program through a school, church, or library setting.</t>
  </si>
  <si>
    <t>Total number of residential loans reported in that quarter.</t>
  </si>
  <si>
    <t>Total number of commercial loans reported in that quarter.</t>
  </si>
  <si>
    <t>This field consists of the total amount of residential loan(s) taken on by the customer.</t>
  </si>
  <si>
    <t>This field consists of the total amount of commercial loan(s) taken on by the customer.</t>
  </si>
  <si>
    <t>The number of building owners that requested follow-up services, such as a direct installation or an assessment.</t>
  </si>
  <si>
    <t>The number of building owners that signed up for assessments while marketing and outreach efforts occurred at the school, church, or library.</t>
  </si>
  <si>
    <t>The number of homes that agreed to sign up for further action, whether it was an assessment, a neighborhood meeting, etc.</t>
  </si>
  <si>
    <t xml:space="preserve">This field consists of grant outlays for communications activities designed to identify, reach and motivate potential program participants to take actions to either learn more (e.g. assessment or other informational activity) energy efficiency or initiate an energy efficiency upgrade at the program level.  </t>
  </si>
  <si>
    <t xml:space="preserve">This field consists of grant outlays incurred as part of an assessment or upgrade directly associated with the installation of more energy efficient equipment, appliances, or building components (e.g. insulation, windows, etc.) at the program level. </t>
  </si>
  <si>
    <t>This field is the total cost of the upgrade (customer contribution plus BetterBuildings funds plus other leveraged funds.) Other leveraged funds can include those from both Federal and non-Federal sources (EECBG, SEP, financial institutions etc.)</t>
  </si>
  <si>
    <t>The Market Definition must be broad enough to require the upgrade of a substantial number of buildings to reach the 2% annual goal. "Substantial" would mean that the minimum market would be comprised of 50,000 residential buildings such that 1,000 homes would have to be upgraded annually. Markets can cross city and state boundaries. This field is mandatory for SEP Awardees and voluntary for EECBG Grantees.</t>
  </si>
  <si>
    <t>The number of building owners that followed through to having an upgrade conducted.</t>
  </si>
  <si>
    <t>This tab provides a brief description of key data fields in the Grantee Dashboard tab.</t>
  </si>
  <si>
    <t xml:space="preserve">This tab includes important project information that include programmatic information, job hours, invoiced cost, assessments and upgrades, total energy savings, number of loans and other details. </t>
  </si>
  <si>
    <t>Note: Do not delete or rename any of tabs in this workbook.  Also do not alter the rows, columns, or cells in any way.</t>
  </si>
  <si>
    <t>Grantee</t>
  </si>
  <si>
    <t>Award Number</t>
  </si>
  <si>
    <t>ANNUAL ESTIMATED ENERGY SAVINGS</t>
  </si>
  <si>
    <r>
      <t>This spreadsheet presents a summary of data reported by an organization awarded federal financial assistance (cooperative agreements or grants) by the U.S. Department of Energy (DOE) Better Buildings Neighborhood Program (BBNP) from July 2010 or September 2010 through September 30, 2013. This document is not an evaluation of the BBNP program or a final report of award recipient activities. The purpose of this document is to provide a summary of data reported quarterly by recipients.
The BBNP included 34 (25 topic 1 and 9 topic 2) Energy Efficiency Conservation Block Grants (EECBGs) and seven State Energy Program (SEP) cooperative agreements. Topic 1 EECBGs were awarded at the beginning of June 2010, Topic 2 EECBGs were awarded in August 2010, and SEP agreements were awarded in October 2010. The first Quarterly Program Reports were due from recipients for Q4-2010 (grant start date through December 30, 2010) regardless of when the awards occurred. 
EECBG (34) and SEP (7) awards had slightly different requirements for BBNP quarterly Program Reports. For example, reporting job hours worked was mandatory for EECBG awards and voluntary for SEP. Reporting workers trained and certified was mandatory for SEP awards and voluntary for EECBG. Reporting the number of active contractors performing retrofits under the program was mandatory for EECBG awards and voluntary for SEP.
The data summary provided in this document is based on information recipients formally submitted to DOE using the BBNP Quarterly Program Report. Recipients reported quarterly totals for some information like spending, estimated energy savings, audits completed, and workers trained or certified, while information like invoiced cost and loan amount was reported for each upgrade project. A total invoiced cost or loan amount is obtained from summing all the values reported for each upgrade project record that included this information. Estimated energy savings was reported as a total for the quarter.</t>
    </r>
  </si>
  <si>
    <t>This field is the total amount of other Federal leveraged funds expended by the awardee during the most recent quarter.  Other federal funds many include funds from EECBG and SEP, loans from HUD, etc.</t>
  </si>
  <si>
    <t xml:space="preserve">This field is the total job hours worked in that quarter. A job hour worked includes hours worked administrating or working under projects funded by BBNP and leveraged funds (i.e., state and local funds, utilities, financial institutions, private contributions, etc). This includes, but is not limited to, administrative staff, consultants and contractors involved in the management or deployment of upgrade and assessment activities. </t>
  </si>
  <si>
    <t xml:space="preserve">This field is the total estimated annual Heating Oil gallons saved based on the total upgrade measures installed during the most recent quarter. Additionally, any heating oil gallon savings through direct installations conducted are also included. </t>
  </si>
  <si>
    <t xml:space="preserve">This field is the total estimated annual Electricity kWh saved based on the total upgrade measures installed during that quarter. Additionally, any electricity kWh savings through direct installations conducted are also included. </t>
  </si>
  <si>
    <t xml:space="preserve">This field is the total estimated annual Natural Gas therms saved based on the total upgrade measures installed during the most recent quarter. Additionally, any natural gas therm savings through direct installations conducted are also included. </t>
  </si>
  <si>
    <t xml:space="preserve">This field is the total estimated annual LPG gallons saved based on the total upgrade measures installed during the most recent quarter. Additionally, any LPG gallon savings through direct installations conducted are also included. </t>
  </si>
  <si>
    <t xml:space="preserve">This field consists of active and qualified (qualified according to awardee program guidance) contractors who have performed one or more upgrades. This field is mandatory for EECBG Grantees and voluntary for SEP Awardees. </t>
  </si>
  <si>
    <t>This field consists of the total number of workers trained during that quarter. This field is mandatory for SEP Awardees and voluntary for EECBG Grantees.</t>
  </si>
  <si>
    <t>Total Estimated Annual Energy Savings</t>
  </si>
  <si>
    <t>Toledo-Lucas Co. Port Authority (OH)</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</si>
</sst>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9">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1"/>
      <name val="Calibri"/>
      <family val="2"/>
    </font>
    <font>
      <b/>
      <sz val="11"/>
      <name val="Calibri"/>
      <family val="2"/>
      <scheme val="minor"/>
    </font>
    <font>
      <u val="single"/>
      <sz val="11"/>
      <color theme="10"/>
      <name val="Calibri"/>
      <family val="2"/>
      <scheme val="minor"/>
    </font>
    <font>
      <sz val="10"/>
      <color theme="1"/>
      <name val="Palatino Linotype"/>
      <family val="1"/>
    </font>
    <font>
      <sz val="11"/>
      <color theme="1"/>
      <name val="Palatino Linotype"/>
      <family val="1"/>
    </font>
    <font>
      <b/>
      <sz val="20"/>
      <color theme="0"/>
      <name val="Calibri"/>
      <family val="2"/>
      <scheme val="minor"/>
    </font>
    <font>
      <sz val="20"/>
      <color theme="8"/>
      <name val="Calibri"/>
      <family val="2"/>
      <scheme val="minor"/>
    </font>
    <font>
      <b/>
      <sz val="10"/>
      <color theme="0"/>
      <name val="Palatino Linotype"/>
      <family val="1"/>
    </font>
    <font>
      <sz val="12"/>
      <name val="Calibri"/>
      <family val="2"/>
    </font>
    <font>
      <sz val="11"/>
      <color theme="0"/>
      <name val="Calibri"/>
      <family val="2"/>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tint="-0.7499799728393555"/>
        <bgColor indexed="64"/>
      </patternFill>
    </fill>
    <fill>
      <patternFill patternType="solid">
        <fgColor theme="2" tint="-0.09996999800205231"/>
        <bgColor indexed="64"/>
      </patternFill>
    </fill>
  </fills>
  <borders count="50">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thin"/>
      <bottom style="thin"/>
    </border>
    <border>
      <left style="thin"/>
      <right/>
      <top style="thin"/>
      <bottom style="thin"/>
    </border>
    <border>
      <left/>
      <right style="thin"/>
      <top/>
      <bottom/>
    </border>
    <border>
      <left/>
      <right/>
      <top style="thin"/>
      <bottom style="thin"/>
    </border>
    <border>
      <left style="thin"/>
      <right/>
      <top/>
      <bottom/>
    </border>
    <border>
      <left style="thin"/>
      <right style="thin"/>
      <top/>
      <bottom style="medium"/>
    </border>
    <border>
      <left style="medium">
        <color theme="8"/>
      </left>
      <right/>
      <top style="medium">
        <color theme="8"/>
      </top>
      <bottom/>
    </border>
    <border>
      <left/>
      <right/>
      <top style="medium">
        <color theme="8"/>
      </top>
      <bottom/>
    </border>
    <border>
      <left/>
      <right style="medium">
        <color theme="8"/>
      </right>
      <top style="medium">
        <color theme="8"/>
      </top>
      <bottom/>
    </border>
    <border>
      <left style="medium">
        <color theme="8"/>
      </left>
      <right/>
      <top/>
      <bottom/>
    </border>
    <border>
      <left/>
      <right style="medium">
        <color theme="8"/>
      </right>
      <top/>
      <bottom/>
    </border>
    <border>
      <left style="medium">
        <color theme="8"/>
      </left>
      <right/>
      <top/>
      <bottom style="medium">
        <color theme="8"/>
      </bottom>
    </border>
    <border>
      <left/>
      <right/>
      <top/>
      <bottom style="medium">
        <color theme="8"/>
      </bottom>
    </border>
    <border>
      <left/>
      <right style="medium">
        <color theme="8"/>
      </right>
      <top/>
      <bottom style="medium">
        <color theme="8"/>
      </bottom>
    </border>
    <border>
      <left/>
      <right/>
      <top/>
      <bottom style="thin">
        <color theme="8"/>
      </bottom>
    </border>
    <border>
      <left style="thin">
        <color theme="8"/>
      </left>
      <right style="thin">
        <color theme="8"/>
      </right>
      <top style="thin">
        <color theme="8"/>
      </top>
      <bottom style="thin">
        <color theme="8"/>
      </bottom>
    </border>
    <border>
      <left style="medium">
        <color theme="8"/>
      </left>
      <right/>
      <top style="medium">
        <color theme="8"/>
      </top>
      <bottom style="medium">
        <color theme="8"/>
      </bottom>
    </border>
    <border>
      <left/>
      <right/>
      <top style="medium">
        <color theme="8"/>
      </top>
      <bottom style="medium">
        <color theme="8"/>
      </bottom>
    </border>
    <border>
      <left/>
      <right style="medium">
        <color theme="8"/>
      </right>
      <top style="medium">
        <color theme="8"/>
      </top>
      <bottom style="medium">
        <color theme="8"/>
      </bottom>
    </border>
    <border>
      <left style="thin">
        <color theme="8"/>
      </left>
      <right/>
      <top style="thin">
        <color theme="8"/>
      </top>
      <bottom/>
    </border>
    <border>
      <left/>
      <right/>
      <top style="thin">
        <color theme="8"/>
      </top>
      <bottom/>
    </border>
    <border>
      <left/>
      <right style="thin">
        <color theme="8"/>
      </right>
      <top style="thin">
        <color theme="8"/>
      </top>
      <bottom/>
    </border>
    <border>
      <left style="thin">
        <color theme="8"/>
      </left>
      <right/>
      <top/>
      <bottom style="thin">
        <color theme="8"/>
      </bottom>
    </border>
    <border>
      <left/>
      <right style="thin">
        <color theme="8"/>
      </right>
      <top/>
      <bottom style="thin">
        <color theme="8"/>
      </bottom>
    </border>
    <border>
      <left style="thin">
        <color theme="8"/>
      </left>
      <right style="thin">
        <color theme="8"/>
      </right>
      <top style="thin">
        <color theme="8"/>
      </top>
      <bottom/>
    </border>
    <border>
      <left style="thin">
        <color theme="8"/>
      </left>
      <right style="thin">
        <color theme="8"/>
      </right>
      <top/>
      <bottom/>
    </border>
    <border>
      <left style="thin">
        <color theme="8"/>
      </left>
      <right style="thin">
        <color theme="8"/>
      </right>
      <top/>
      <bottom style="thin">
        <color theme="8"/>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2" fillId="0" borderId="0" applyNumberFormat="0" applyFill="0" applyBorder="0" applyAlignment="0" applyProtection="0"/>
    <xf numFmtId="0" fontId="0" fillId="8" borderId="8" applyNumberFormat="0" applyFont="0" applyAlignment="0" applyProtection="0"/>
    <xf numFmtId="0" fontId="16" fillId="0" borderId="0" applyNumberFormat="0" applyFill="0" applyBorder="0" applyAlignment="0" applyProtection="0"/>
    <xf numFmtId="0" fontId="3"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cellStyleXfs>
  <cellXfs count="138">
    <xf numFmtId="0" fontId="0" fillId="0" borderId="0" xfId="0"/>
    <xf numFmtId="0" fontId="0" fillId="33" borderId="0" xfId="0" applyFill="1" applyAlignment="1">
      <alignment horizontal="center" vertical="center"/>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2" fillId="33" borderId="0" xfId="0" applyFont="1" applyFill="1" applyAlignment="1">
      <alignment horizontal="center" vertical="center"/>
    </xf>
    <xf numFmtId="0" fontId="0" fillId="0" borderId="0" xfId="0" applyAlignment="1">
      <alignment horizontal="center" vertical="center"/>
    </xf>
    <xf numFmtId="0" fontId="0" fillId="33" borderId="0" xfId="0" applyFill="1" applyBorder="1" applyAlignment="1">
      <alignment horizontal="center" vertical="center"/>
    </xf>
    <xf numFmtId="0" fontId="0" fillId="33" borderId="11" xfId="0" applyFill="1" applyBorder="1" applyAlignment="1">
      <alignment horizontal="center" vertical="center"/>
    </xf>
    <xf numFmtId="164" fontId="0" fillId="0" borderId="11" xfId="16" applyNumberFormat="1" applyFont="1" applyBorder="1" applyAlignment="1">
      <alignment horizontal="center" vertical="center"/>
    </xf>
    <xf numFmtId="0" fontId="0" fillId="0" borderId="13" xfId="0" applyBorder="1" applyAlignment="1">
      <alignment horizontal="center" vertical="center"/>
    </xf>
    <xf numFmtId="164" fontId="0" fillId="0" borderId="12" xfId="16" applyNumberFormat="1" applyFont="1" applyBorder="1" applyAlignment="1">
      <alignment horizontal="center" vertical="center"/>
    </xf>
    <xf numFmtId="0" fontId="0" fillId="0" borderId="12" xfId="0"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8" fillId="0" borderId="12"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44" fontId="18" fillId="0" borderId="12" xfId="0" applyNumberFormat="1" applyFont="1" applyBorder="1" applyAlignment="1">
      <alignment horizontal="center" vertical="center"/>
    </xf>
    <xf numFmtId="0" fontId="18" fillId="0" borderId="13" xfId="0" applyFont="1" applyBorder="1" applyAlignment="1">
      <alignment horizontal="center" vertical="center"/>
    </xf>
    <xf numFmtId="44" fontId="18" fillId="0" borderId="13" xfId="0" applyNumberFormat="1" applyFont="1" applyBorder="1" applyAlignment="1">
      <alignment horizontal="center" vertical="center"/>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44" fontId="20" fillId="0" borderId="15" xfId="0" applyNumberFormat="1" applyFont="1" applyBorder="1" applyAlignment="1">
      <alignment horizontal="center" vertical="center"/>
    </xf>
    <xf numFmtId="44" fontId="20" fillId="0" borderId="16" xfId="0" applyNumberFormat="1" applyFont="1" applyBorder="1" applyAlignment="1">
      <alignment horizontal="center" vertical="center"/>
    </xf>
    <xf numFmtId="0" fontId="0" fillId="34" borderId="12"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19" fillId="34" borderId="12" xfId="0" applyFont="1" applyFill="1" applyBorder="1" applyAlignment="1">
      <alignment horizontal="center" vertical="center" wrapText="1"/>
    </xf>
    <xf numFmtId="0" fontId="0" fillId="0" borderId="0" xfId="0" applyAlignment="1">
      <alignment horizontal="left" vertical="center"/>
    </xf>
    <xf numFmtId="0" fontId="18" fillId="0" borderId="0" xfId="0" applyFont="1" applyAlignment="1">
      <alignment horizontal="center" vertical="center"/>
    </xf>
    <xf numFmtId="0" fontId="0" fillId="34" borderId="19" xfId="0" applyFill="1" applyBorder="1" applyAlignment="1">
      <alignment horizontal="center" vertical="center"/>
    </xf>
    <xf numFmtId="0" fontId="0" fillId="34" borderId="13" xfId="0" applyFill="1" applyBorder="1" applyAlignment="1">
      <alignment horizontal="center" vertical="center"/>
    </xf>
    <xf numFmtId="0" fontId="0" fillId="34" borderId="20" xfId="0" applyFill="1" applyBorder="1" applyAlignment="1">
      <alignment horizontal="center" vertical="center"/>
    </xf>
    <xf numFmtId="0" fontId="0" fillId="34" borderId="12" xfId="0" applyFill="1" applyBorder="1" applyAlignment="1">
      <alignment horizontal="center" vertical="center" wrapText="1"/>
    </xf>
    <xf numFmtId="0" fontId="18" fillId="0" borderId="0" xfId="0" applyFont="1" applyAlignment="1">
      <alignment horizontal="center" vertical="center"/>
    </xf>
    <xf numFmtId="3" fontId="0" fillId="33" borderId="0" xfId="0" applyNumberFormat="1" applyFill="1" applyAlignment="1">
      <alignment horizontal="center" vertical="center"/>
    </xf>
    <xf numFmtId="165" fontId="0" fillId="0" borderId="11" xfId="18" applyNumberFormat="1" applyFont="1" applyBorder="1" applyAlignment="1">
      <alignment horizontal="center" vertical="center"/>
    </xf>
    <xf numFmtId="165" fontId="0" fillId="0" borderId="21" xfId="18" applyNumberFormat="1" applyFont="1" applyBorder="1" applyAlignment="1">
      <alignment horizontal="center" vertical="center"/>
    </xf>
    <xf numFmtId="165" fontId="0" fillId="0" borderId="19" xfId="18" applyNumberFormat="1" applyFont="1" applyBorder="1" applyAlignment="1">
      <alignment horizontal="center" vertical="center"/>
    </xf>
    <xf numFmtId="3" fontId="0" fillId="0" borderId="11" xfId="0" applyNumberFormat="1" applyBorder="1" applyAlignment="1">
      <alignment horizontal="center" vertical="center"/>
    </xf>
    <xf numFmtId="0" fontId="0" fillId="33" borderId="21" xfId="0" applyFill="1" applyBorder="1" applyAlignment="1">
      <alignment horizontal="center" vertical="center"/>
    </xf>
    <xf numFmtId="165" fontId="0" fillId="0" borderId="0" xfId="18" applyNumberFormat="1" applyFont="1" applyBorder="1" applyAlignment="1">
      <alignment horizontal="center" vertical="center"/>
    </xf>
    <xf numFmtId="164" fontId="0" fillId="0" borderId="19" xfId="16" applyNumberFormat="1" applyFont="1" applyBorder="1" applyAlignment="1">
      <alignment horizontal="center" vertical="center"/>
    </xf>
    <xf numFmtId="0" fontId="18" fillId="34" borderId="12" xfId="0" applyFont="1" applyFill="1" applyBorder="1" applyAlignment="1">
      <alignment horizontal="center" vertical="center" wrapText="1"/>
    </xf>
    <xf numFmtId="0" fontId="19" fillId="34" borderId="12" xfId="0" applyFont="1" applyFill="1" applyBorder="1" applyAlignment="1">
      <alignment horizontal="center" vertical="center" textRotation="45" wrapText="1"/>
    </xf>
    <xf numFmtId="0" fontId="0" fillId="34" borderId="12" xfId="0" applyFill="1" applyBorder="1" applyAlignment="1">
      <alignment horizontal="center" vertical="center" textRotation="45" wrapText="1"/>
    </xf>
    <xf numFmtId="0" fontId="18" fillId="0" borderId="22" xfId="0" applyFont="1" applyBorder="1" applyAlignment="1">
      <alignment horizontal="center" vertical="center"/>
    </xf>
    <xf numFmtId="0" fontId="0" fillId="0" borderId="22" xfId="0" applyBorder="1" applyAlignment="1">
      <alignment horizontal="center" vertical="center"/>
    </xf>
    <xf numFmtId="3" fontId="0" fillId="0" borderId="12" xfId="0" applyNumberFormat="1" applyBorder="1" applyAlignment="1">
      <alignment horizontal="center" vertical="center"/>
    </xf>
    <xf numFmtId="1" fontId="0" fillId="0" borderId="13" xfId="0" applyNumberFormat="1" applyBorder="1" applyAlignment="1">
      <alignment horizontal="center" vertical="center"/>
    </xf>
    <xf numFmtId="1" fontId="0" fillId="0" borderId="12" xfId="0" applyNumberFormat="1" applyBorder="1" applyAlignment="1">
      <alignment horizontal="center" vertical="center"/>
    </xf>
    <xf numFmtId="0" fontId="21" fillId="0" borderId="0" xfId="62" applyAlignment="1">
      <alignment vertical="top"/>
    </xf>
    <xf numFmtId="0" fontId="0" fillId="0" borderId="0" xfId="0" applyAlignment="1">
      <alignment vertical="top"/>
    </xf>
    <xf numFmtId="0" fontId="23" fillId="0" borderId="0" xfId="0" applyFont="1" applyBorder="1"/>
    <xf numFmtId="0" fontId="0" fillId="0" borderId="0" xfId="0" applyBorder="1"/>
    <xf numFmtId="0" fontId="0" fillId="0" borderId="0" xfId="0" applyAlignment="1">
      <alignment wrapText="1"/>
    </xf>
    <xf numFmtId="0" fontId="0" fillId="0" borderId="0" xfId="0" applyAlignment="1">
      <alignment/>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wrapText="1"/>
    </xf>
    <xf numFmtId="0" fontId="0" fillId="0" borderId="0" xfId="0" applyFont="1" applyBorder="1" applyAlignment="1">
      <alignment vertical="center"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xf numFmtId="0" fontId="0" fillId="0" borderId="25" xfId="0" applyBorder="1"/>
    <xf numFmtId="0" fontId="0" fillId="0" borderId="26" xfId="0" applyFont="1" applyBorder="1" applyAlignment="1">
      <alignment horizontal="left" vertical="top" wrapText="1"/>
    </xf>
    <xf numFmtId="0" fontId="0" fillId="0" borderId="27" xfId="0" applyBorder="1"/>
    <xf numFmtId="0" fontId="0" fillId="0" borderId="26" xfId="0" applyBorder="1"/>
    <xf numFmtId="0" fontId="0" fillId="0" borderId="28" xfId="0" applyBorder="1"/>
    <xf numFmtId="0" fontId="0" fillId="0" borderId="29" xfId="0" applyBorder="1"/>
    <xf numFmtId="0" fontId="0" fillId="0" borderId="29" xfId="0" applyBorder="1" applyAlignment="1">
      <alignment/>
    </xf>
    <xf numFmtId="0" fontId="0" fillId="0" borderId="30" xfId="0" applyBorder="1"/>
    <xf numFmtId="0" fontId="0" fillId="0" borderId="31" xfId="0" applyBorder="1"/>
    <xf numFmtId="0" fontId="0" fillId="0" borderId="0" xfId="0" applyFill="1" applyAlignment="1">
      <alignment/>
    </xf>
    <xf numFmtId="0" fontId="18" fillId="0" borderId="0" xfId="0" applyFont="1" applyFill="1" applyAlignment="1">
      <alignment/>
    </xf>
    <xf numFmtId="0" fontId="26" fillId="25" borderId="32" xfId="0" applyFont="1" applyFill="1" applyBorder="1" applyAlignment="1">
      <alignment vertical="center" wrapText="1"/>
    </xf>
    <xf numFmtId="0" fontId="22" fillId="0" borderId="32" xfId="0" applyFont="1" applyFill="1" applyBorder="1" applyAlignment="1">
      <alignment vertical="center" wrapText="1"/>
    </xf>
    <xf numFmtId="0" fontId="0" fillId="34" borderId="12" xfId="0" applyFill="1" applyBorder="1" applyAlignment="1">
      <alignment horizontal="center" vertical="center" wrapText="1"/>
    </xf>
    <xf numFmtId="0" fontId="25" fillId="0" borderId="27" xfId="0" applyFont="1" applyBorder="1" applyAlignment="1">
      <alignment horizontal="center" vertical="center" textRotation="90"/>
    </xf>
    <xf numFmtId="0" fontId="18" fillId="0" borderId="23" xfId="0" applyFont="1" applyBorder="1" applyAlignment="1" applyProtection="1">
      <alignment horizontal="left" vertical="center" wrapText="1" indent="2"/>
      <protection locked="0"/>
    </xf>
    <xf numFmtId="0" fontId="18" fillId="0" borderId="24" xfId="0" applyFont="1" applyBorder="1" applyAlignment="1" applyProtection="1">
      <alignment horizontal="left" vertical="center" wrapText="1" indent="2"/>
      <protection locked="0"/>
    </xf>
    <xf numFmtId="0" fontId="18" fillId="0" borderId="25" xfId="0" applyFont="1" applyBorder="1" applyAlignment="1" applyProtection="1">
      <alignment horizontal="left" vertical="center" wrapText="1" indent="2"/>
      <protection locked="0"/>
    </xf>
    <xf numFmtId="0" fontId="18" fillId="0" borderId="28" xfId="0" applyFont="1" applyBorder="1" applyAlignment="1" applyProtection="1">
      <alignment horizontal="left" vertical="center" wrapText="1" indent="2"/>
      <protection locked="0"/>
    </xf>
    <xf numFmtId="0" fontId="18" fillId="0" borderId="29" xfId="0" applyFont="1" applyBorder="1" applyAlignment="1" applyProtection="1">
      <alignment horizontal="left" vertical="center" wrapText="1" indent="2"/>
      <protection locked="0"/>
    </xf>
    <xf numFmtId="0" fontId="18" fillId="0" borderId="30" xfId="0" applyFont="1" applyBorder="1" applyAlignment="1" applyProtection="1">
      <alignment horizontal="left" vertical="center" wrapText="1" indent="2"/>
      <protection locked="0"/>
    </xf>
    <xf numFmtId="0" fontId="24" fillId="25" borderId="33" xfId="0" applyFont="1" applyFill="1" applyBorder="1" applyAlignment="1">
      <alignment horizontal="center" vertical="center"/>
    </xf>
    <xf numFmtId="0" fontId="24" fillId="25" borderId="34" xfId="0" applyFont="1" applyFill="1" applyBorder="1" applyAlignment="1">
      <alignment horizontal="center" vertical="center"/>
    </xf>
    <xf numFmtId="0" fontId="24" fillId="25" borderId="35" xfId="0" applyFont="1" applyFill="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40" xfId="0" applyFont="1" applyBorder="1" applyAlignment="1">
      <alignment horizontal="center" vertical="center" wrapText="1"/>
    </xf>
    <xf numFmtId="0" fontId="22" fillId="0" borderId="32" xfId="0" applyFont="1" applyFill="1" applyBorder="1" applyAlignment="1">
      <alignment horizontal="left" vertical="center" wrapText="1"/>
    </xf>
    <xf numFmtId="0" fontId="22" fillId="0" borderId="41"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18" fillId="34" borderId="18" xfId="0" applyFont="1" applyFill="1" applyBorder="1" applyAlignment="1">
      <alignment horizontal="center" vertical="center"/>
    </xf>
    <xf numFmtId="0" fontId="18" fillId="34" borderId="17" xfId="0" applyFont="1" applyFill="1" applyBorder="1" applyAlignment="1">
      <alignment horizontal="center" vertical="center"/>
    </xf>
    <xf numFmtId="14" fontId="18" fillId="34" borderId="18" xfId="0" applyNumberFormat="1" applyFont="1" applyFill="1" applyBorder="1" applyAlignment="1">
      <alignment horizontal="center" vertical="center"/>
    </xf>
    <xf numFmtId="14" fontId="18" fillId="34" borderId="17" xfId="0" applyNumberFormat="1" applyFont="1" applyFill="1" applyBorder="1" applyAlignment="1">
      <alignment horizontal="center" vertical="center"/>
    </xf>
    <xf numFmtId="0" fontId="3" fillId="34" borderId="44" xfId="0" applyFont="1" applyFill="1" applyBorder="1" applyAlignment="1">
      <alignment horizontal="center" vertical="center"/>
    </xf>
    <xf numFmtId="0" fontId="3" fillId="34" borderId="45"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2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9" xfId="0" applyFont="1" applyFill="1" applyBorder="1" applyAlignment="1">
      <alignment horizontal="center" vertical="center"/>
    </xf>
    <xf numFmtId="0" fontId="3" fillId="34" borderId="47" xfId="0" applyFont="1" applyFill="1" applyBorder="1" applyAlignment="1">
      <alignment horizontal="center" vertical="center"/>
    </xf>
    <xf numFmtId="0" fontId="3" fillId="34" borderId="48" xfId="0" applyFont="1" applyFill="1" applyBorder="1" applyAlignment="1">
      <alignment horizontal="center" vertical="center"/>
    </xf>
    <xf numFmtId="0" fontId="3" fillId="34" borderId="49" xfId="0" applyFont="1" applyFill="1" applyBorder="1" applyAlignment="1">
      <alignment horizontal="center" vertical="center"/>
    </xf>
    <xf numFmtId="0" fontId="0" fillId="34" borderId="47" xfId="0" applyFill="1" applyBorder="1" applyAlignment="1">
      <alignment horizontal="center" vertical="center"/>
    </xf>
    <xf numFmtId="0" fontId="0" fillId="34" borderId="20" xfId="0" applyFill="1" applyBorder="1" applyAlignment="1">
      <alignment horizontal="center" vertical="center"/>
    </xf>
    <xf numFmtId="0" fontId="0" fillId="34" borderId="18" xfId="0" applyFill="1" applyBorder="1" applyAlignment="1">
      <alignment horizontal="center" vertical="center"/>
    </xf>
    <xf numFmtId="0" fontId="0" fillId="34" borderId="17" xfId="0" applyFill="1" applyBorder="1" applyAlignment="1">
      <alignment horizontal="center" vertical="center"/>
    </xf>
    <xf numFmtId="164" fontId="18" fillId="34" borderId="18" xfId="16" applyNumberFormat="1" applyFont="1" applyFill="1" applyBorder="1" applyAlignment="1">
      <alignment horizontal="center" vertical="center"/>
    </xf>
    <xf numFmtId="164" fontId="18" fillId="34" borderId="17" xfId="16" applyNumberFormat="1" applyFont="1" applyFill="1" applyBorder="1" applyAlignment="1">
      <alignment horizontal="center" vertical="center"/>
    </xf>
    <xf numFmtId="0" fontId="0" fillId="34" borderId="18"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2" xfId="0" applyFill="1" applyBorder="1" applyAlignment="1">
      <alignment horizontal="center" vertical="center"/>
    </xf>
    <xf numFmtId="0" fontId="0" fillId="34" borderId="20" xfId="0" applyFill="1" applyBorder="1" applyAlignment="1">
      <alignment horizontal="center" vertical="center" wrapText="1"/>
    </xf>
    <xf numFmtId="0" fontId="0" fillId="34" borderId="44" xfId="0" applyFill="1" applyBorder="1" applyAlignment="1">
      <alignment horizontal="center" vertical="center" wrapText="1"/>
    </xf>
    <xf numFmtId="0" fontId="0" fillId="34" borderId="45" xfId="0" applyFill="1" applyBorder="1" applyAlignment="1">
      <alignment horizontal="center" vertical="center" wrapText="1"/>
    </xf>
    <xf numFmtId="0" fontId="0" fillId="34" borderId="46"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44" xfId="0" applyFill="1" applyBorder="1" applyAlignment="1">
      <alignment horizontal="center" vertical="center"/>
    </xf>
    <xf numFmtId="0" fontId="0" fillId="34" borderId="45" xfId="0" applyFill="1" applyBorder="1" applyAlignment="1">
      <alignment horizontal="center" vertical="center"/>
    </xf>
    <xf numFmtId="0" fontId="0" fillId="34" borderId="46" xfId="0" applyFill="1" applyBorder="1" applyAlignment="1">
      <alignment horizontal="center" vertical="center"/>
    </xf>
    <xf numFmtId="0" fontId="18" fillId="0" borderId="0" xfId="0" applyFont="1" applyAlignment="1">
      <alignment horizontal="center" vertical="center"/>
    </xf>
  </cellXfs>
  <cellStyles count="49">
    <cellStyle name="Normal" xfId="0"/>
    <cellStyle name="Percent" xfId="15"/>
    <cellStyle name="Currency" xfId="16"/>
    <cellStyle name="Currency [0]" xfId="17"/>
    <cellStyle name="Comma" xfId="18"/>
    <cellStyle name="Comma [0]" xfId="19"/>
    <cellStyle name="Normal 2" xfId="20"/>
    <cellStyle name="Title" xfId="21"/>
    <cellStyle name="Heading 1" xfId="22"/>
    <cellStyle name="Heading 2" xfId="23"/>
    <cellStyle name="Heading 3" xfId="24"/>
    <cellStyle name="Heading 4" xfId="25"/>
    <cellStyle name="Good" xfId="26"/>
    <cellStyle name="Bad" xfId="27"/>
    <cellStyle name="Neutral" xfId="28"/>
    <cellStyle name="Input" xfId="29"/>
    <cellStyle name="Output" xfId="30"/>
    <cellStyle name="Calculation" xfId="31"/>
    <cellStyle name="Linked Cell" xfId="32"/>
    <cellStyle name="Check Cell" xfId="33"/>
    <cellStyle name="Warning Text" xfId="34"/>
    <cellStyle name="Note"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Calibri"/>
                <a:ea typeface="Calibri"/>
                <a:cs typeface="Calibri"/>
              </a:rPr>
              <a:t>Better Buildings Neighborhood Program </a:t>
            </a:r>
            <a:r>
              <a:rPr lang="en-US" cap="none" sz="1400" b="1" i="0" u="none" baseline="0">
                <a:latin typeface="Calibri"/>
                <a:ea typeface="Calibri"/>
                <a:cs typeface="Calibri"/>
              </a:rPr>
              <a:t>
Grantee Expenditures</a:t>
            </a:r>
            <a:r>
              <a:rPr lang="en-US" cap="none" sz="1400" b="1" i="0" u="none" baseline="0">
                <a:latin typeface="Calibri"/>
                <a:ea typeface="Calibri"/>
                <a:cs typeface="Calibri"/>
              </a:rPr>
              <a:t>
Cumulative Data - Award Start to September 30, 2013 </a:t>
            </a:r>
          </a:p>
        </c:rich>
      </c:tx>
      <c:layout>
        <c:manualLayout>
          <c:xMode val="edge"/>
          <c:yMode val="edge"/>
          <c:x val="0.26975"/>
          <c:y val="0.02425"/>
        </c:manualLayout>
      </c:layout>
      <c:overlay val="1"/>
      <c:spPr>
        <a:noFill/>
        <a:ln>
          <a:noFill/>
        </a:ln>
      </c:spPr>
    </c:title>
    <c:plotArea>
      <c:layout/>
      <c:areaChart>
        <c:grouping val="stacked"/>
        <c:varyColors val="0"/>
        <c:ser>
          <c:idx val="0"/>
          <c:order val="0"/>
          <c:tx>
            <c:strRef>
              <c:f>'Expenditure Graph Data'!$D$4</c:f>
              <c:strCache>
                <c:ptCount val="1"/>
                <c:pt idx="0">
                  <c:v>BBNP Award Spending</c:v>
                </c:pt>
              </c:strCache>
            </c:strRef>
          </c:tx>
          <c:spPr>
            <a:solidFill>
              <a:schemeClr val="accent1"/>
            </a:solidFill>
            <a:ln w="25400">
              <a:noFill/>
            </a:ln>
          </c:spPr>
          <c:extLst>
            <c:ext xmlns:c14="http://schemas.microsoft.com/office/drawing/2007/8/2/chart" uri="{6F2FDCE9-48DA-4B69-8628-5D25D57E5C99}">
              <c14:invertSolidFillFmt>
                <c14:spPr>
                  <a:solidFill>
                    <a:srgbClr val="000000"/>
                  </a:solidFill>
                </c14:spPr>
              </c14:invertSolidFillFmt>
            </c:ext>
          </c:extLst>
          <c:cat>
            <c:strRef>
              <c:f>'Expenditure Graph Data'!$B$5:$B$16</c:f>
              <c:strCache/>
            </c:strRef>
          </c:cat>
          <c:val>
            <c:numRef>
              <c:f>'Expenditure Graph Data'!$D$5:$D$16</c:f>
              <c:numCache/>
            </c:numRef>
          </c:val>
        </c:ser>
        <c:ser>
          <c:idx val="1"/>
          <c:order val="1"/>
          <c:tx>
            <c:strRef>
              <c:f>'Expenditure Graph Data'!$F$4</c:f>
              <c:strCache>
                <c:ptCount val="1"/>
                <c:pt idx="0">
                  <c:v>Other Fed Expenditures</c:v>
                </c:pt>
              </c:strCache>
            </c:strRef>
          </c:tx>
          <c:spPr>
            <a:solidFill>
              <a:srgbClr val="F47B20"/>
            </a:solidFill>
            <a:ln w="25400">
              <a:noFill/>
            </a:ln>
          </c:spPr>
          <c:extLst>
            <c:ext xmlns:c14="http://schemas.microsoft.com/office/drawing/2007/8/2/chart" uri="{6F2FDCE9-48DA-4B69-8628-5D25D57E5C99}">
              <c14:invertSolidFillFmt>
                <c14:spPr>
                  <a:solidFill>
                    <a:srgbClr val="000000"/>
                  </a:solidFill>
                </c14:spPr>
              </c14:invertSolidFillFmt>
            </c:ext>
          </c:extLst>
          <c:cat>
            <c:strRef>
              <c:f>'Expenditure Graph Data'!$B$5:$B$16</c:f>
              <c:strCache/>
            </c:strRef>
          </c:cat>
          <c:val>
            <c:numRef>
              <c:f>'Expenditure Graph Data'!$F$5:$F$16</c:f>
              <c:numCache/>
            </c:numRef>
          </c:val>
        </c:ser>
        <c:ser>
          <c:idx val="2"/>
          <c:order val="2"/>
          <c:tx>
            <c:strRef>
              <c:f>'Expenditure Graph Data'!$H$4</c:f>
              <c:strCache>
                <c:ptCount val="1"/>
                <c:pt idx="0">
                  <c:v>Non-Fed Expenditures</c:v>
                </c:pt>
              </c:strCache>
            </c:strRef>
          </c:tx>
          <c:spPr>
            <a:solidFill>
              <a:srgbClr val="7AC143"/>
            </a:solidFill>
            <a:ln w="25400">
              <a:noFill/>
            </a:ln>
          </c:spPr>
          <c:extLst>
            <c:ext xmlns:c14="http://schemas.microsoft.com/office/drawing/2007/8/2/chart" uri="{6F2FDCE9-48DA-4B69-8628-5D25D57E5C99}">
              <c14:invertSolidFillFmt>
                <c14:spPr>
                  <a:solidFill>
                    <a:srgbClr val="000000"/>
                  </a:solidFill>
                </c14:spPr>
              </c14:invertSolidFillFmt>
            </c:ext>
          </c:extLst>
          <c:cat>
            <c:strRef>
              <c:f>'Expenditure Graph Data'!$B$5:$B$16</c:f>
              <c:strCache/>
            </c:strRef>
          </c:cat>
          <c:val>
            <c:numRef>
              <c:f>'Expenditure Graph Data'!$H$5:$H$16</c:f>
              <c:numCache/>
            </c:numRef>
          </c:val>
        </c:ser>
        <c:axId val="64585047"/>
        <c:axId val="44394512"/>
      </c:areaChart>
      <c:lineChart>
        <c:grouping val="standard"/>
        <c:varyColors val="0"/>
        <c:ser>
          <c:idx val="3"/>
          <c:order val="3"/>
          <c:tx>
            <c:strRef>
              <c:f>'Expenditure Graph Data'!$J$4</c:f>
              <c:strCache>
                <c:ptCount val="1"/>
                <c:pt idx="0">
                  <c:v>Invoiced Upgrade Costs</c:v>
                </c:pt>
              </c:strCache>
            </c:strRef>
          </c:tx>
          <c:spPr>
            <a:ln w="508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'Expenditure Graph Data'!$B$5:$B$16</c:f>
              <c:strCache/>
            </c:strRef>
          </c:cat>
          <c:val>
            <c:numRef>
              <c:f>'Expenditure Graph Data'!$J$5:$J$16</c:f>
              <c:numCache/>
            </c:numRef>
          </c:val>
          <c:smooth val="0"/>
        </c:ser>
        <c:axId val="64585047"/>
        <c:axId val="44394512"/>
      </c:lineChart>
      <c:catAx>
        <c:axId val="64585047"/>
        <c:scaling>
          <c:orientation val="minMax"/>
        </c:scaling>
        <c:axPos val="b"/>
        <c:delete val="0"/>
        <c:numFmt formatCode="General" sourceLinked="1"/>
        <c:majorTickMark val="out"/>
        <c:minorTickMark val="none"/>
        <c:tickLblPos val="nextTo"/>
        <c:txPr>
          <a:bodyPr/>
          <a:lstStyle/>
          <a:p>
            <a:pPr>
              <a:defRPr lang="en-US" cap="none" sz="1200" u="none" baseline="0">
                <a:latin typeface="Calibri"/>
                <a:ea typeface="Calibri"/>
                <a:cs typeface="Calibri"/>
              </a:defRPr>
            </a:pPr>
          </a:p>
        </c:txPr>
        <c:crossAx val="44394512"/>
        <c:crosses val="autoZero"/>
        <c:auto val="1"/>
        <c:lblOffset val="100"/>
        <c:noMultiLvlLbl val="0"/>
      </c:catAx>
      <c:valAx>
        <c:axId val="44394512"/>
        <c:scaling>
          <c:orientation val="minMax"/>
        </c:scaling>
        <c:axPos val="l"/>
        <c:title>
          <c:tx>
            <c:rich>
              <a:bodyPr vert="horz" rot="-5400000" anchor="ctr"/>
              <a:lstStyle/>
              <a:p>
                <a:pPr algn="ctr">
                  <a:defRPr/>
                </a:pPr>
                <a:r>
                  <a:rPr lang="en-US" cap="none" sz="1200" b="0" u="none" baseline="0">
                    <a:latin typeface="Calibri"/>
                    <a:ea typeface="Calibri"/>
                    <a:cs typeface="Calibri"/>
                  </a:rPr>
                  <a:t>Millions of Dollars</a:t>
                </a:r>
              </a:p>
            </c:rich>
          </c:tx>
          <c:layout/>
          <c:overlay val="0"/>
          <c:spPr>
            <a:noFill/>
            <a:ln>
              <a:noFill/>
            </a:ln>
          </c:spPr>
        </c:title>
        <c:majorGridlines/>
        <c:delete val="0"/>
        <c:numFmt formatCode="&quot;$&quot;#,##0.0" sourceLinked="0"/>
        <c:majorTickMark val="out"/>
        <c:minorTickMark val="none"/>
        <c:tickLblPos val="nextTo"/>
        <c:txPr>
          <a:bodyPr/>
          <a:lstStyle/>
          <a:p>
            <a:pPr>
              <a:defRPr lang="en-US" cap="none" sz="1200" u="none" baseline="0">
                <a:latin typeface="Calibri"/>
                <a:ea typeface="Calibri"/>
                <a:cs typeface="Calibri"/>
              </a:defRPr>
            </a:pPr>
          </a:p>
        </c:txPr>
        <c:crossAx val="64585047"/>
        <c:crosses val="autoZero"/>
        <c:crossBetween val="between"/>
        <c:dispUnits/>
      </c:valAx>
    </c:plotArea>
    <c:legend>
      <c:legendPos val="b"/>
      <c:layout/>
      <c:overlay val="0"/>
      <c:txPr>
        <a:bodyPr vert="horz" rot="0"/>
        <a:lstStyle/>
        <a:p>
          <a:pPr>
            <a:defRPr lang="en-US" cap="none" sz="1200" u="none" baseline="0">
              <a:latin typeface="Calibri"/>
              <a:ea typeface="Calibri"/>
              <a:cs typeface="Calibri"/>
            </a:defRPr>
          </a:pPr>
        </a:p>
      </c:txPr>
    </c:legend>
    <c:plotVisOnly val="1"/>
    <c:dispBlanksAs val="zero"/>
    <c:showDLblsOverMax val="0"/>
  </c:chart>
  <c:spPr>
    <a:ln>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Calibri"/>
                <a:ea typeface="Calibri"/>
                <a:cs typeface="Calibri"/>
              </a:rPr>
              <a:t>Better Buildings Neighborhood Program </a:t>
            </a:r>
            <a:r>
              <a:rPr lang="en-US" cap="none" sz="1400" b="1" i="0" u="none" baseline="0">
                <a:latin typeface="Calibri"/>
                <a:ea typeface="Calibri"/>
                <a:cs typeface="Calibri"/>
              </a:rPr>
              <a:t>
Grantee Assessments and Upgrades</a:t>
            </a:r>
            <a:r>
              <a:rPr lang="en-US" cap="none" sz="1400" b="1" i="0" u="none" baseline="0">
                <a:latin typeface="Calibri"/>
                <a:ea typeface="Calibri"/>
                <a:cs typeface="Calibri"/>
              </a:rPr>
              <a:t>
Cumulative Data - Award Start to September 30, 2013 </a:t>
            </a:r>
          </a:p>
        </c:rich>
      </c:tx>
      <c:layout>
        <c:manualLayout>
          <c:xMode val="edge"/>
          <c:yMode val="edge"/>
          <c:x val="0.2405"/>
          <c:y val="0.02425"/>
        </c:manualLayout>
      </c:layout>
      <c:overlay val="1"/>
      <c:spPr>
        <a:noFill/>
        <a:ln>
          <a:noFill/>
        </a:ln>
      </c:spPr>
    </c:title>
    <c:plotArea>
      <c:layout/>
      <c:areaChart>
        <c:grouping val="standard"/>
        <c:varyColors val="0"/>
        <c:ser>
          <c:idx val="2"/>
          <c:order val="0"/>
          <c:tx>
            <c:strRef>
              <c:f>'Audit-Retrofit Graph Data'!$G$4</c:f>
              <c:strCache>
                <c:ptCount val="1"/>
                <c:pt idx="0">
                  <c:v>Total Source Energy Savings</c:v>
                </c:pt>
              </c:strCache>
            </c:strRef>
          </c:tx>
          <c:spPr>
            <a:solidFill>
              <a:srgbClr val="BFB7AC"/>
            </a:solidFill>
          </c:spPr>
          <c:extLst>
            <c:ext xmlns:c14="http://schemas.microsoft.com/office/drawing/2007/8/2/chart" uri="{6F2FDCE9-48DA-4B69-8628-5D25D57E5C99}">
              <c14:invertSolidFillFmt>
                <c14:spPr>
                  <a:solidFill>
                    <a:srgbClr val="000000"/>
                  </a:solidFill>
                </c14:spPr>
              </c14:invertSolidFillFmt>
            </c:ext>
          </c:extLst>
          <c:val>
            <c:numRef>
              <c:f>'Audit-Retrofit Graph Data'!$H$5:$H$16</c:f>
              <c:numCache/>
            </c:numRef>
          </c:val>
        </c:ser>
        <c:axId val="64006289"/>
        <c:axId val="39185690"/>
      </c:areaChart>
      <c:lineChart>
        <c:grouping val="standard"/>
        <c:varyColors val="0"/>
        <c:ser>
          <c:idx val="0"/>
          <c:order val="1"/>
          <c:tx>
            <c:strRef>
              <c:f>'Audit-Retrofit Graph Data'!$D$4</c:f>
              <c:strCache>
                <c:ptCount val="1"/>
                <c:pt idx="0">
                  <c:v>Total Assessments</c:v>
                </c:pt>
              </c:strCache>
            </c:strRef>
          </c:tx>
          <c:spPr>
            <a:ln w="44450">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ln>
                <a:solidFill>
                  <a:schemeClr val="accent1"/>
                </a:solidFill>
              </a:ln>
            </c:spPr>
          </c:marker>
          <c:cat>
            <c:strRef>
              <c:f>'Audit-Retrofit Graph Data'!$B$5:$B$16</c:f>
              <c:strCache/>
            </c:strRef>
          </c:cat>
          <c:val>
            <c:numRef>
              <c:f>'Audit-Retrofit Graph Data'!$D$5:$D$16</c:f>
              <c:numCache/>
            </c:numRef>
          </c:val>
          <c:smooth val="0"/>
        </c:ser>
        <c:ser>
          <c:idx val="1"/>
          <c:order val="2"/>
          <c:tx>
            <c:strRef>
              <c:f>'Audit-Retrofit Graph Data'!$F$4</c:f>
              <c:strCache>
                <c:ptCount val="1"/>
                <c:pt idx="0">
                  <c:v>Total Upgrades</c:v>
                </c:pt>
              </c:strCache>
            </c:strRef>
          </c:tx>
          <c:spPr>
            <a:ln>
              <a:solidFill>
                <a:srgbClr val="7AC14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7AC143"/>
              </a:solidFill>
              <a:ln>
                <a:solidFill>
                  <a:srgbClr val="7AC143"/>
                </a:solidFill>
              </a:ln>
            </c:spPr>
          </c:marker>
          <c:cat>
            <c:strRef>
              <c:f>'Audit-Retrofit Graph Data'!$B$5:$B$16</c:f>
              <c:strCache/>
            </c:strRef>
          </c:cat>
          <c:val>
            <c:numRef>
              <c:f>'Audit-Retrofit Graph Data'!$F$5:$F$16</c:f>
              <c:numCache/>
            </c:numRef>
          </c:val>
          <c:smooth val="0"/>
        </c:ser>
        <c:marker val="1"/>
        <c:axId val="17126891"/>
        <c:axId val="19924292"/>
      </c:lineChart>
      <c:catAx>
        <c:axId val="17126891"/>
        <c:scaling>
          <c:orientation val="minMax"/>
        </c:scaling>
        <c:axPos val="b"/>
        <c:delete val="0"/>
        <c:numFmt formatCode="General" sourceLinked="1"/>
        <c:majorTickMark val="out"/>
        <c:minorTickMark val="none"/>
        <c:tickLblPos val="nextTo"/>
        <c:txPr>
          <a:bodyPr/>
          <a:lstStyle/>
          <a:p>
            <a:pPr>
              <a:defRPr lang="en-US" cap="none" sz="1200" u="none" baseline="0">
                <a:latin typeface="Calibri"/>
                <a:ea typeface="Calibri"/>
                <a:cs typeface="Calibri"/>
              </a:defRPr>
            </a:pPr>
          </a:p>
        </c:txPr>
        <c:crossAx val="19924292"/>
        <c:crosses val="autoZero"/>
        <c:auto val="1"/>
        <c:lblOffset val="100"/>
        <c:noMultiLvlLbl val="0"/>
      </c:catAx>
      <c:valAx>
        <c:axId val="19924292"/>
        <c:scaling>
          <c:orientation val="minMax"/>
        </c:scaling>
        <c:axPos val="l"/>
        <c:title>
          <c:tx>
            <c:rich>
              <a:bodyPr vert="horz" rot="-5400000" anchor="ctr"/>
              <a:lstStyle/>
              <a:p>
                <a:pPr algn="ctr">
                  <a:defRPr/>
                </a:pPr>
                <a:r>
                  <a:rPr lang="en-US" cap="none" sz="1400" b="1" u="none" baseline="0">
                    <a:latin typeface="Calibri"/>
                    <a:ea typeface="Calibri"/>
                    <a:cs typeface="Calibri"/>
                  </a:rPr>
                  <a:t>Assessments and Upgrades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u="none" baseline="0">
                <a:latin typeface="Calibri"/>
                <a:ea typeface="Calibri"/>
                <a:cs typeface="Calibri"/>
              </a:defRPr>
            </a:pPr>
          </a:p>
        </c:txPr>
        <c:crossAx val="17126891"/>
        <c:crosses val="autoZero"/>
        <c:crossBetween val="between"/>
        <c:dispUnits/>
      </c:valAx>
      <c:catAx>
        <c:axId val="64006289"/>
        <c:scaling>
          <c:orientation val="minMax"/>
        </c:scaling>
        <c:axPos val="b"/>
        <c:delete val="1"/>
        <c:majorTickMark val="out"/>
        <c:minorTickMark val="none"/>
        <c:tickLblPos val="none"/>
        <c:crossAx val="39185690"/>
        <c:crosses val="autoZero"/>
        <c:auto val="1"/>
        <c:lblOffset val="100"/>
        <c:noMultiLvlLbl val="0"/>
      </c:catAx>
      <c:valAx>
        <c:axId val="39185690"/>
        <c:scaling>
          <c:orientation val="minMax"/>
        </c:scaling>
        <c:axPos val="l"/>
        <c:title>
          <c:tx>
            <c:rich>
              <a:bodyPr vert="horz" rot="-5400000" anchor="ctr"/>
              <a:lstStyle/>
              <a:p>
                <a:pPr algn="ctr">
                  <a:defRPr/>
                </a:pPr>
                <a:r>
                  <a:rPr lang="en-US" cap="none" sz="1400" b="1" u="none" baseline="0">
                    <a:latin typeface="Calibri"/>
                    <a:ea typeface="Calibri"/>
                    <a:cs typeface="Calibri"/>
                  </a:rPr>
                  <a:t>Source Energy Savings (MMBTU/yr)</a:t>
                </a:r>
              </a:p>
            </c:rich>
          </c:tx>
          <c:layout/>
          <c:overlay val="0"/>
          <c:spPr>
            <a:noFill/>
            <a:ln>
              <a:noFill/>
            </a:ln>
          </c:spPr>
        </c:title>
        <c:delete val="0"/>
        <c:numFmt formatCode="#,##0" sourceLinked="0"/>
        <c:majorTickMark val="out"/>
        <c:minorTickMark val="none"/>
        <c:tickLblPos val="nextTo"/>
        <c:crossAx val="64006289"/>
        <c:crosses val="max"/>
        <c:crossBetween val="between"/>
        <c:dispUnits/>
      </c:valAx>
      <c:spPr>
        <a:noFill/>
        <a:ln w="25400">
          <a:noFill/>
        </a:ln>
      </c:spPr>
    </c:plotArea>
    <c:legend>
      <c:legendPos val="b"/>
      <c:layout/>
      <c:overlay val="0"/>
      <c:txPr>
        <a:bodyPr vert="horz" rot="0"/>
        <a:lstStyle/>
        <a:p>
          <a:pPr>
            <a:defRPr lang="en-US" cap="none" sz="1200" u="none" baseline="0">
              <a:latin typeface="Calibri"/>
              <a:ea typeface="Calibri"/>
              <a:cs typeface="Calibri"/>
            </a:defRPr>
          </a:pPr>
        </a:p>
      </c:txPr>
    </c:legend>
    <c:plotVisOnly val="1"/>
    <c:dispBlanksAs val="gap"/>
    <c:showDLblsOverMax val="0"/>
  </c:chart>
  <c:spPr>
    <a:ln>
      <a:noFill/>
    </a:ln>
  </c:spPr>
  <c:lang xmlns:c="http://schemas.openxmlformats.org/drawingml/2006/chart" val="en-US"/>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Chart5"/>
  <sheetViews>
    <sheetView workbookViewId="0" zoomScale="80" zoomToFit="1"/>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Pr codeName="Chart6"/>
  <sheetViews>
    <sheetView workbookViewId="0" zoomScale="80" zoomToFit="1"/>
  </sheetViews>
  <pageMargins left="0.7" right="0.7" top="0.75" bottom="0.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hyperlink" Target="#'Grantee Dashboard'!A1" /><Relationship Id="rId2" Type="http://schemas.openxmlformats.org/officeDocument/2006/relationships/hyperlink" Target="#'Data Dictionary'!A1"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18</xdr:row>
      <xdr:rowOff>9525</xdr:rowOff>
    </xdr:from>
    <xdr:to>
      <xdr:col>5</xdr:col>
      <xdr:colOff>590550</xdr:colOff>
      <xdr:row>20</xdr:row>
      <xdr:rowOff>0</xdr:rowOff>
    </xdr:to>
    <xdr:sp macro="[0]!GranteeAssessmentsAndUpgradesButton_Click" textlink="">
      <xdr:nvSpPr>
        <xdr:cNvPr id="14" name="Rounded Rectangle 13"/>
        <xdr:cNvSpPr/>
      </xdr:nvSpPr>
      <xdr:spPr>
        <a:xfrm>
          <a:off x="733425" y="6429375"/>
          <a:ext cx="2581275" cy="428625"/>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Assessments &amp; Upgrades Graph</a:t>
          </a:r>
        </a:p>
      </xdr:txBody>
    </xdr:sp>
    <xdr:clientData/>
  </xdr:twoCellAnchor>
  <xdr:twoCellAnchor>
    <xdr:from>
      <xdr:col>2</xdr:col>
      <xdr:colOff>133350</xdr:colOff>
      <xdr:row>15</xdr:row>
      <xdr:rowOff>0</xdr:rowOff>
    </xdr:from>
    <xdr:to>
      <xdr:col>5</xdr:col>
      <xdr:colOff>600075</xdr:colOff>
      <xdr:row>16</xdr:row>
      <xdr:rowOff>219075</xdr:rowOff>
    </xdr:to>
    <xdr:sp macro="[0]!GranteeExpenditureButton_Click" textlink="">
      <xdr:nvSpPr>
        <xdr:cNvPr id="15" name="Rounded Rectangle 14"/>
        <xdr:cNvSpPr/>
      </xdr:nvSpPr>
      <xdr:spPr>
        <a:xfrm>
          <a:off x="742950" y="5743575"/>
          <a:ext cx="2581275" cy="438150"/>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Expenditure Graph</a:t>
          </a:r>
        </a:p>
      </xdr:txBody>
    </xdr:sp>
    <xdr:clientData/>
  </xdr:twoCellAnchor>
  <xdr:twoCellAnchor>
    <xdr:from>
      <xdr:col>2</xdr:col>
      <xdr:colOff>133350</xdr:colOff>
      <xdr:row>11</xdr:row>
      <xdr:rowOff>171450</xdr:rowOff>
    </xdr:from>
    <xdr:to>
      <xdr:col>5</xdr:col>
      <xdr:colOff>600075</xdr:colOff>
      <xdr:row>13</xdr:row>
      <xdr:rowOff>161925</xdr:rowOff>
    </xdr:to>
    <xdr:sp macro="" textlink="">
      <xdr:nvSpPr>
        <xdr:cNvPr id="16" name="Rounded Rectangle 15">
          <a:hlinkClick r:id="rId1"/>
        </xdr:cNvPr>
        <xdr:cNvSpPr/>
      </xdr:nvSpPr>
      <xdr:spPr>
        <a:xfrm>
          <a:off x="742950" y="5038725"/>
          <a:ext cx="2581275" cy="428625"/>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Grantee Dashboard</a:t>
          </a:r>
        </a:p>
      </xdr:txBody>
    </xdr:sp>
    <xdr:clientData/>
  </xdr:twoCellAnchor>
  <xdr:twoCellAnchor>
    <xdr:from>
      <xdr:col>2</xdr:col>
      <xdr:colOff>133350</xdr:colOff>
      <xdr:row>8</xdr:row>
      <xdr:rowOff>142875</xdr:rowOff>
    </xdr:from>
    <xdr:to>
      <xdr:col>5</xdr:col>
      <xdr:colOff>600075</xdr:colOff>
      <xdr:row>10</xdr:row>
      <xdr:rowOff>190500</xdr:rowOff>
    </xdr:to>
    <xdr:sp macro="" textlink="">
      <xdr:nvSpPr>
        <xdr:cNvPr id="17" name="Rounded Rectangle 16">
          <a:hlinkClick r:id="rId2"/>
        </xdr:cNvPr>
        <xdr:cNvSpPr/>
      </xdr:nvSpPr>
      <xdr:spPr>
        <a:xfrm>
          <a:off x="742950" y="4419600"/>
          <a:ext cx="2581275" cy="428625"/>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Data Dictionary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96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960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daftari\Desktop\BayREN\Analysis%20Tools\Analysis_cleandata_v15.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daftari\Desktop\BayREN\Analysis%20Tools\Blank%20Data%20Analysis%20Tool%20-%20%202014-2-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Flags (Hide)"/>
      <sheetName val="Contact list"/>
      <sheetName val="Graphs"/>
      <sheetName val="CleanData"/>
      <sheetName val="Checks"/>
      <sheetName val="Building Analysis (Hide)"/>
      <sheetName val="Data Table (Hide)"/>
      <sheetName val="DataDictionary"/>
    </sheetNames>
    <sheetDataSet>
      <sheetData sheetId="0" refreshError="1"/>
      <sheetData sheetId="1" refreshError="1"/>
      <sheetData sheetId="2" refreshError="1"/>
      <sheetData sheetId="3" refreshError="1"/>
      <sheetData sheetId="4">
        <row r="1">
          <cell r="A1" t="str">
            <v>Owner Name</v>
          </cell>
          <cell r="B1" t="str">
            <v>Owner Contact</v>
          </cell>
          <cell r="C1" t="str">
            <v>Owner Phone</v>
          </cell>
          <cell r="D1" t="str">
            <v>Owner Address</v>
          </cell>
          <cell r="E1" t="str">
            <v>Owner City State Zip</v>
          </cell>
          <cell r="F1" t="str">
            <v>Property Manager Contact</v>
          </cell>
          <cell r="G1" t="str">
            <v>Property Manager Name</v>
          </cell>
          <cell r="H1" t="str">
            <v>Property Manager Phone</v>
          </cell>
          <cell r="I1" t="str">
            <v>Leasing Company Contact</v>
          </cell>
          <cell r="J1" t="str">
            <v>Leasing Company Name</v>
          </cell>
          <cell r="K1" t="str">
            <v>PropertyID</v>
          </cell>
          <cell r="L1" t="str">
            <v>UniqueID</v>
          </cell>
          <cell r="M1" t="str">
            <v>PropertyType</v>
          </cell>
          <cell r="N1" t="str">
            <v>Secondary Type</v>
          </cell>
          <cell r="O1" t="str">
            <v>Building Status</v>
          </cell>
          <cell r="P1" t="str">
            <v>Building Class</v>
          </cell>
          <cell r="Q1" t="str">
            <v>Market Name</v>
          </cell>
          <cell r="R1" t="str">
            <v>Market Segment</v>
          </cell>
          <cell r="S1" t="str">
            <v>Submarket Name</v>
          </cell>
          <cell r="T1" t="str">
            <v>Submarket Cluster</v>
          </cell>
          <cell r="U1" t="str">
            <v>City</v>
          </cell>
          <cell r="V1" t="str">
            <v>State</v>
          </cell>
          <cell r="W1" t="str">
            <v>Zip</v>
          </cell>
          <cell r="X1" t="str">
            <v>Zip Code Part 1</v>
          </cell>
          <cell r="Y1" t="str">
            <v>Zip Code Part 2</v>
          </cell>
          <cell r="Z1" t="str">
            <v>County</v>
          </cell>
          <cell r="AA1" t="str">
            <v>Building Address</v>
          </cell>
          <cell r="AB1" t="str">
            <v>Building Name</v>
          </cell>
          <cell r="AC1" t="str">
            <v>Building Location</v>
          </cell>
          <cell r="AD1" t="str">
            <v>Construction Material</v>
          </cell>
          <cell r="AE1" t="str">
            <v>Amenities</v>
          </cell>
          <cell r="AF1" t="str">
            <v>LEED Certified</v>
          </cell>
          <cell r="AG1" t="str">
            <v>Energy Star</v>
          </cell>
          <cell r="AH1" t="str">
            <v>Year Built</v>
          </cell>
          <cell r="AI1" t="str">
            <v>Year Renovated</v>
          </cell>
          <cell r="AJ1" t="str">
            <v>Rent Type</v>
          </cell>
          <cell r="AK1" t="str">
            <v>Total Available Space (SF)</v>
          </cell>
          <cell r="AL1" t="str">
            <v>Rentable Building Area</v>
          </cell>
          <cell r="AM1" t="str">
            <v>Average Weighted Rent</v>
          </cell>
          <cell r="AN1" t="str">
            <v>Percent Leased</v>
          </cell>
          <cell r="AO1" t="str">
            <v>Services</v>
          </cell>
          <cell r="AP1" t="str">
            <v>Vacancy %</v>
          </cell>
          <cell r="AQ1" t="str">
            <v>For Sale Status</v>
          </cell>
          <cell r="AR1" t="str">
            <v>Building Tax Expenses</v>
          </cell>
          <cell r="AS1" t="str">
            <v>Building Tax Expenses (Year)</v>
          </cell>
          <cell r="AT1" t="str">
            <v>Building Tax Expenses (Rate/sf)</v>
          </cell>
          <cell r="AU1" t="str">
            <v>Building Operating Expenses</v>
          </cell>
          <cell r="AV1" t="str">
            <v>Building Operating Expenses (Year)</v>
          </cell>
          <cell r="AW1" t="str">
            <v>Building Operating Expenses (Rate/sf)</v>
          </cell>
          <cell r="AX1" t="str">
            <v>Last Sale Date</v>
          </cell>
          <cell r="AY1" t="str">
            <v>Last Sale Price</v>
          </cell>
          <cell r="AZ1" t="str">
            <v>Buyer (True) Company</v>
          </cell>
          <cell r="BA1" t="str">
            <v>Buyer (True) Contact</v>
          </cell>
          <cell r="BB1" t="str">
            <v>Buyer (True) Phone</v>
          </cell>
          <cell r="BC1" t="str">
            <v>Number Of Tenants</v>
          </cell>
          <cell r="BD1" t="str">
            <v>Tenancy</v>
          </cell>
          <cell r="BE1" t="str">
            <v>Assessed Value</v>
          </cell>
          <cell r="BF1" t="str">
            <v>Down Payment</v>
          </cell>
          <cell r="BG1" t="str">
            <v>First Trust Deed Balance</v>
          </cell>
          <cell r="BH1" t="str">
            <v>First Trust Deed Lender</v>
          </cell>
          <cell r="BI1" t="str">
            <v>First Trust Deed Payment</v>
          </cell>
          <cell r="BJ1" t="str">
            <v>First Trust Deed Terms</v>
          </cell>
          <cell r="BK1" t="str">
            <v>Second Trust Deed Balance</v>
          </cell>
          <cell r="BL1" t="str">
            <v>Second Trust Deed Lender</v>
          </cell>
          <cell r="BM1" t="str">
            <v>Second Trust Deed Payment</v>
          </cell>
          <cell r="BN1" t="str">
            <v>Second Trust Deed Terms</v>
          </cell>
          <cell r="BP1" t="str">
            <v>Assessed Price / Sale Price</v>
          </cell>
          <cell r="BQ1" t="str">
            <v>Down Payment / Sale Price</v>
          </cell>
          <cell r="BR1" t="str">
            <v>Last Sale Year</v>
          </cell>
          <cell r="BS1" t="str">
            <v>Building Tax and Operating Expense per SF</v>
          </cell>
        </row>
        <row r="2">
          <cell r="AZ2">
            <v>11</v>
          </cell>
          <cell r="BA2">
            <v>12</v>
          </cell>
          <cell r="BB2">
            <v>13</v>
          </cell>
          <cell r="BC2">
            <v>18</v>
          </cell>
          <cell r="BD2">
            <v>19</v>
          </cell>
          <cell r="BE2">
            <v>21</v>
          </cell>
          <cell r="BF2">
            <v>22</v>
          </cell>
          <cell r="BG2">
            <v>23</v>
          </cell>
          <cell r="BH2">
            <v>24</v>
          </cell>
          <cell r="BI2">
            <v>25</v>
          </cell>
          <cell r="BJ2">
            <v>26</v>
          </cell>
          <cell r="BK2">
            <v>27</v>
          </cell>
          <cell r="BL2">
            <v>28</v>
          </cell>
          <cell r="BM2">
            <v>29</v>
          </cell>
          <cell r="BN2">
            <v>30</v>
          </cell>
          <cell r="BP2" t="str">
            <v/>
          </cell>
          <cell r="BQ2" t="str">
            <v/>
          </cell>
          <cell r="BR2" t="str">
            <v/>
          </cell>
          <cell r="BS2">
            <v>0</v>
          </cell>
        </row>
        <row r="3">
          <cell r="A3" t="str">
            <v>Owner Name</v>
          </cell>
          <cell r="B3" t="str">
            <v>Owner Contact</v>
          </cell>
          <cell r="C3" t="str">
            <v>Owner Phone</v>
          </cell>
          <cell r="D3" t="str">
            <v>Owner Address</v>
          </cell>
          <cell r="E3" t="str">
            <v>Owner City State Zip</v>
          </cell>
          <cell r="F3" t="str">
            <v>Property Manager Contact</v>
          </cell>
          <cell r="G3" t="str">
            <v>Property Manager Name</v>
          </cell>
          <cell r="H3" t="str">
            <v>Property Manager Phone</v>
          </cell>
          <cell r="I3" t="str">
            <v>Leasing Company Contact</v>
          </cell>
          <cell r="J3" t="str">
            <v>Leasing Company Name</v>
          </cell>
          <cell r="K3" t="str">
            <v>PropertyID</v>
          </cell>
          <cell r="L3" t="str">
            <v>UniqueID</v>
          </cell>
          <cell r="M3" t="str">
            <v>PropertyType</v>
          </cell>
          <cell r="N3" t="str">
            <v>Secondary Type</v>
          </cell>
          <cell r="O3" t="str">
            <v>Building Status</v>
          </cell>
          <cell r="P3" t="str">
            <v>Building Class</v>
          </cell>
          <cell r="Q3" t="str">
            <v>Market Name</v>
          </cell>
          <cell r="R3" t="str">
            <v>Market Segment</v>
          </cell>
          <cell r="S3" t="str">
            <v>Submarket Name</v>
          </cell>
          <cell r="T3" t="str">
            <v>Submarket Cluster</v>
          </cell>
          <cell r="U3" t="str">
            <v>City</v>
          </cell>
          <cell r="V3" t="str">
            <v>State</v>
          </cell>
          <cell r="W3" t="str">
            <v>Zip</v>
          </cell>
          <cell r="X3" t="str">
            <v>Zip Code Part 1</v>
          </cell>
          <cell r="Y3" t="str">
            <v>Zip Code Part 2</v>
          </cell>
          <cell r="Z3" t="str">
            <v>County</v>
          </cell>
          <cell r="AA3" t="str">
            <v>Building Address</v>
          </cell>
          <cell r="AB3" t="str">
            <v>Building Name</v>
          </cell>
          <cell r="AC3" t="str">
            <v>Building Location</v>
          </cell>
          <cell r="AD3" t="str">
            <v>Construction Material</v>
          </cell>
          <cell r="AE3" t="str">
            <v>Amenities</v>
          </cell>
          <cell r="AF3" t="str">
            <v>LEED Certified</v>
          </cell>
          <cell r="AG3" t="str">
            <v>Energy Star</v>
          </cell>
          <cell r="AH3" t="str">
            <v>Year Built</v>
          </cell>
          <cell r="AI3" t="str">
            <v>Year Renovated</v>
          </cell>
          <cell r="AJ3" t="str">
            <v>Rent Type</v>
          </cell>
          <cell r="AK3" t="str">
            <v>Total Available Space (SF)</v>
          </cell>
          <cell r="AL3" t="str">
            <v>Rentable Building Area</v>
          </cell>
          <cell r="AM3" t="str">
            <v>Average Weighted Rent</v>
          </cell>
          <cell r="AN3" t="str">
            <v>Percent Leased</v>
          </cell>
          <cell r="AO3" t="str">
            <v>Services</v>
          </cell>
          <cell r="AP3" t="str">
            <v>Vacancy %</v>
          </cell>
          <cell r="AQ3" t="str">
            <v>For Sale Status</v>
          </cell>
          <cell r="AR3" t="str">
            <v>Building Tax Expenses</v>
          </cell>
          <cell r="AS3" t="str">
            <v>Building Tax Expenses (Year)</v>
          </cell>
          <cell r="AT3" t="str">
            <v>Building Tax Expenses (Rate/sf)</v>
          </cell>
          <cell r="AU3" t="str">
            <v>Building Operating Expenses</v>
          </cell>
          <cell r="AV3" t="str">
            <v>Building Operating Expenses (Year)</v>
          </cell>
          <cell r="AW3" t="str">
            <v>Building Operating Expenses (Rate/sf)</v>
          </cell>
          <cell r="AX3" t="str">
            <v>Last Sale Date</v>
          </cell>
          <cell r="AY3" t="str">
            <v>Last Sale Price</v>
          </cell>
          <cell r="AZ3" t="str">
            <v>Buyer (True) Company</v>
          </cell>
          <cell r="BA3" t="str">
            <v>Buyer (True) Contact</v>
          </cell>
          <cell r="BB3" t="str">
            <v>Buyer (True) Phone</v>
          </cell>
          <cell r="BC3" t="str">
            <v>Number Of Tenants</v>
          </cell>
          <cell r="BD3" t="str">
            <v>Tenancy</v>
          </cell>
          <cell r="BE3" t="str">
            <v>Assessed Value</v>
          </cell>
          <cell r="BF3" t="str">
            <v>Down Payment</v>
          </cell>
          <cell r="BG3" t="str">
            <v>First Trust Deed Balance</v>
          </cell>
          <cell r="BH3" t="str">
            <v>First Trust Deed Lender</v>
          </cell>
          <cell r="BI3" t="str">
            <v>First Trust Deed Payment</v>
          </cell>
          <cell r="BJ3" t="str">
            <v>First Trust Deed Terms</v>
          </cell>
          <cell r="BK3" t="str">
            <v>Second Trust Deed Balance</v>
          </cell>
          <cell r="BL3" t="str">
            <v>Second Trust Deed Lender</v>
          </cell>
          <cell r="BM3" t="str">
            <v>Second Trust Deed Payment</v>
          </cell>
          <cell r="BN3" t="str">
            <v>Second Trust Deed Terms</v>
          </cell>
          <cell r="BP3" t="str">
            <v/>
          </cell>
          <cell r="BQ3" t="str">
            <v/>
          </cell>
          <cell r="BR3" t="e">
            <v>#VALUE!</v>
          </cell>
          <cell r="BS3" t="str">
            <v/>
          </cell>
        </row>
        <row r="4">
          <cell r="A4" t="str">
            <v>Ruby Real Estate, LLC</v>
          </cell>
          <cell r="B4" t="str">
            <v>Joseph Lopez</v>
          </cell>
          <cell r="F4" t="str">
            <v>Cookie Shamrock</v>
          </cell>
          <cell r="G4" t="str">
            <v>Cokkie Shamrock</v>
          </cell>
          <cell r="H4">
            <v>7075500976</v>
          </cell>
          <cell r="J4" t="str">
            <v>Keegan &amp; Coppin Company, Inc.</v>
          </cell>
          <cell r="K4">
            <v>336379</v>
          </cell>
          <cell r="L4" t="str">
            <v>Solan336379</v>
          </cell>
          <cell r="M4" t="str">
            <v>Office</v>
          </cell>
          <cell r="O4" t="str">
            <v>Existing</v>
          </cell>
          <cell r="P4" t="str">
            <v>B</v>
          </cell>
          <cell r="Q4" t="str">
            <v>Sacramento</v>
          </cell>
          <cell r="S4" t="str">
            <v>Benicia/Vallejo</v>
          </cell>
          <cell r="T4" t="str">
            <v>Solano County</v>
          </cell>
          <cell r="U4" t="str">
            <v>Benicia</v>
          </cell>
          <cell r="V4" t="str">
            <v>CA</v>
          </cell>
          <cell r="W4">
            <v>945103295</v>
          </cell>
          <cell r="X4" t="str">
            <v>94510</v>
          </cell>
          <cell r="Y4" t="str">
            <v>3295</v>
          </cell>
          <cell r="Z4" t="str">
            <v>Solano</v>
          </cell>
          <cell r="AA4" t="str">
            <v>560 1st St</v>
          </cell>
          <cell r="AB4" t="str">
            <v>Bldg B</v>
          </cell>
          <cell r="AD4" t="str">
            <v>Reinforced Concrete</v>
          </cell>
          <cell r="AH4">
            <v>1860</v>
          </cell>
          <cell r="AI4">
            <v>1992</v>
          </cell>
          <cell r="AL4">
            <v>15118</v>
          </cell>
          <cell r="AM4" t="str">
            <v>-</v>
          </cell>
          <cell r="AN4">
            <v>100</v>
          </cell>
          <cell r="AQ4" t="str">
            <v>N</v>
          </cell>
          <cell r="AR4" t="str">
            <v>2008 Tax @ $5.29/sf</v>
          </cell>
          <cell r="AS4" t="str">
            <v>2008</v>
          </cell>
          <cell r="AT4">
            <v>5.29</v>
          </cell>
          <cell r="AU4" t="str">
            <v>2008 Tax @ $5.29/sf</v>
          </cell>
          <cell r="AV4" t="str">
            <v>2008</v>
          </cell>
          <cell r="AW4" t="str">
            <v>5.29</v>
          </cell>
          <cell r="AX4">
            <v>39253</v>
          </cell>
          <cell r="AY4">
            <v>8500000</v>
          </cell>
          <cell r="AZ4" t="str">
            <v> </v>
          </cell>
          <cell r="BA4" t="str">
            <v> </v>
          </cell>
          <cell r="BB4" t="str">
            <v> </v>
          </cell>
          <cell r="BC4" t="str">
            <v> </v>
          </cell>
          <cell r="BD4" t="str">
            <v> </v>
          </cell>
          <cell r="BE4" t="str">
            <v> </v>
          </cell>
          <cell r="BF4" t="str">
            <v> </v>
          </cell>
          <cell r="BG4" t="str">
            <v> </v>
          </cell>
          <cell r="BH4" t="str">
            <v> </v>
          </cell>
          <cell r="BI4" t="str">
            <v> </v>
          </cell>
          <cell r="BJ4" t="str">
            <v> </v>
          </cell>
          <cell r="BK4" t="str">
            <v> </v>
          </cell>
          <cell r="BL4" t="str">
            <v> </v>
          </cell>
          <cell r="BM4" t="str">
            <v> </v>
          </cell>
          <cell r="BN4" t="str">
            <v> </v>
          </cell>
          <cell r="BP4" t="str">
            <v/>
          </cell>
          <cell r="BQ4" t="str">
            <v/>
          </cell>
          <cell r="BR4">
            <v>2007</v>
          </cell>
          <cell r="BS4">
            <v>5.29</v>
          </cell>
        </row>
      </sheetData>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0.07</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5.01853548817061</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20.06</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20.06</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20.06</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20.06</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20.06</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20.06</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theme="6"/>
  </sheetPr>
  <dimension ref="A2:X26"/>
  <sheetViews>
    <sheetView showGridLines="0" zoomScale="80" zoomScaleNormal="80" workbookViewId="0" topLeftCell="A1">
      <selection activeCell="C2" sqref="C2:W2"/>
    </sheetView>
  </sheetViews>
  <sheetFormatPr defaultColWidth="9.140625" defaultRowHeight="15"/>
  <cols>
    <col min="1" max="1" width="1.57421875" style="0" customWidth="1"/>
    <col min="2" max="2" width="7.57421875" style="63" customWidth="1"/>
    <col min="3" max="23" width="10.57421875" style="0" customWidth="1"/>
  </cols>
  <sheetData>
    <row r="1" ht="15.75" thickBot="1"/>
    <row r="2" spans="3:23" ht="32.25" customHeight="1" thickBot="1">
      <c r="C2" s="92" t="s">
        <v>15</v>
      </c>
      <c r="D2" s="93"/>
      <c r="E2" s="93"/>
      <c r="F2" s="93"/>
      <c r="G2" s="93"/>
      <c r="H2" s="93"/>
      <c r="I2" s="93"/>
      <c r="J2" s="93"/>
      <c r="K2" s="93"/>
      <c r="L2" s="93"/>
      <c r="M2" s="93"/>
      <c r="N2" s="93"/>
      <c r="O2" s="93"/>
      <c r="P2" s="93"/>
      <c r="Q2" s="93"/>
      <c r="R2" s="93"/>
      <c r="S2" s="93"/>
      <c r="T2" s="93"/>
      <c r="U2" s="93"/>
      <c r="V2" s="93"/>
      <c r="W2" s="94"/>
    </row>
    <row r="3" spans="2:24" ht="15">
      <c r="B3" s="79"/>
      <c r="C3" s="79"/>
      <c r="D3" s="79"/>
      <c r="E3" s="79"/>
      <c r="F3" s="79"/>
      <c r="G3" s="79"/>
      <c r="H3" s="79"/>
      <c r="I3" s="79"/>
      <c r="J3" s="79"/>
      <c r="K3" s="79"/>
      <c r="L3" s="79"/>
      <c r="M3" s="79"/>
      <c r="N3" s="79"/>
      <c r="O3" s="79"/>
      <c r="P3" s="79"/>
      <c r="Q3" s="79"/>
      <c r="R3" s="79"/>
      <c r="S3" s="79"/>
      <c r="T3" s="79"/>
      <c r="U3" s="79"/>
      <c r="V3" s="79"/>
      <c r="W3" s="79"/>
      <c r="X3" s="79"/>
    </row>
    <row r="4" spans="3:17" ht="15.75" thickBot="1">
      <c r="C4" s="61"/>
      <c r="D4" s="61"/>
      <c r="E4" s="61"/>
      <c r="F4" s="61"/>
      <c r="G4" s="61"/>
      <c r="H4" s="61"/>
      <c r="I4" s="61"/>
      <c r="J4" s="61"/>
      <c r="K4" s="61"/>
      <c r="L4" s="61"/>
      <c r="M4" s="61"/>
      <c r="N4" s="61"/>
      <c r="O4" s="61"/>
      <c r="P4" s="61"/>
      <c r="Q4" s="61"/>
    </row>
    <row r="5" spans="2:23" ht="72.75" customHeight="1">
      <c r="B5" s="85" t="s">
        <v>96</v>
      </c>
      <c r="C5" s="86" t="s">
        <v>179</v>
      </c>
      <c r="D5" s="87"/>
      <c r="E5" s="87"/>
      <c r="F5" s="87"/>
      <c r="G5" s="87"/>
      <c r="H5" s="87"/>
      <c r="I5" s="87"/>
      <c r="J5" s="87"/>
      <c r="K5" s="87"/>
      <c r="L5" s="87"/>
      <c r="M5" s="87"/>
      <c r="N5" s="87"/>
      <c r="O5" s="87"/>
      <c r="P5" s="87"/>
      <c r="Q5" s="87"/>
      <c r="R5" s="87"/>
      <c r="S5" s="87"/>
      <c r="T5" s="87"/>
      <c r="U5" s="87"/>
      <c r="V5" s="87"/>
      <c r="W5" s="88"/>
    </row>
    <row r="6" spans="2:23" ht="154.5" customHeight="1" thickBot="1">
      <c r="B6" s="85"/>
      <c r="C6" s="89"/>
      <c r="D6" s="90"/>
      <c r="E6" s="90"/>
      <c r="F6" s="90"/>
      <c r="G6" s="90"/>
      <c r="H6" s="90"/>
      <c r="I6" s="90"/>
      <c r="J6" s="90"/>
      <c r="K6" s="90"/>
      <c r="L6" s="90"/>
      <c r="M6" s="90"/>
      <c r="N6" s="90"/>
      <c r="O6" s="90"/>
      <c r="P6" s="90"/>
      <c r="Q6" s="90"/>
      <c r="R6" s="90"/>
      <c r="S6" s="90"/>
      <c r="T6" s="90"/>
      <c r="U6" s="90"/>
      <c r="V6" s="90"/>
      <c r="W6" s="91"/>
    </row>
    <row r="7" spans="2:24" ht="15">
      <c r="B7" s="79"/>
      <c r="C7" s="79"/>
      <c r="D7" s="79"/>
      <c r="E7" s="79"/>
      <c r="F7" s="79"/>
      <c r="G7" s="79"/>
      <c r="H7" s="79"/>
      <c r="I7" s="79"/>
      <c r="J7" s="79"/>
      <c r="K7" s="79"/>
      <c r="L7" s="79"/>
      <c r="M7" s="79"/>
      <c r="N7" s="79"/>
      <c r="O7" s="79"/>
      <c r="P7" s="79"/>
      <c r="Q7" s="79"/>
      <c r="R7" s="79"/>
      <c r="S7" s="79"/>
      <c r="T7" s="79"/>
      <c r="U7" s="79"/>
      <c r="V7" s="79"/>
      <c r="W7" s="79"/>
      <c r="X7" s="79"/>
    </row>
    <row r="8" spans="3:18" ht="15.75" thickBot="1">
      <c r="C8" s="64"/>
      <c r="D8" s="64"/>
      <c r="E8" s="64"/>
      <c r="F8" s="64"/>
      <c r="G8" s="64"/>
      <c r="H8" s="64"/>
      <c r="I8" s="64"/>
      <c r="J8" s="64"/>
      <c r="K8" s="64"/>
      <c r="L8" s="64"/>
      <c r="M8" s="64"/>
      <c r="N8" s="64"/>
      <c r="O8" s="64"/>
      <c r="P8" s="64"/>
      <c r="Q8" s="64"/>
      <c r="R8" s="64"/>
    </row>
    <row r="9" spans="2:23" ht="15">
      <c r="B9" s="85" t="s">
        <v>97</v>
      </c>
      <c r="C9" s="68"/>
      <c r="D9" s="69"/>
      <c r="E9" s="69"/>
      <c r="F9" s="69"/>
      <c r="G9" s="69"/>
      <c r="H9" s="69"/>
      <c r="I9" s="69"/>
      <c r="J9" s="69"/>
      <c r="K9" s="69"/>
      <c r="L9" s="69"/>
      <c r="M9" s="69"/>
      <c r="N9" s="69"/>
      <c r="O9" s="69"/>
      <c r="P9" s="69"/>
      <c r="Q9" s="69"/>
      <c r="R9" s="69"/>
      <c r="S9" s="70"/>
      <c r="T9" s="70"/>
      <c r="U9" s="70"/>
      <c r="V9" s="70"/>
      <c r="W9" s="71"/>
    </row>
    <row r="10" spans="2:23" ht="15" customHeight="1">
      <c r="B10" s="85"/>
      <c r="C10" s="72"/>
      <c r="D10" s="65"/>
      <c r="E10" s="64"/>
      <c r="F10" s="61"/>
      <c r="G10" s="67"/>
      <c r="H10" s="95" t="s">
        <v>173</v>
      </c>
      <c r="I10" s="96"/>
      <c r="J10" s="96"/>
      <c r="K10" s="96"/>
      <c r="L10" s="96"/>
      <c r="M10" s="96"/>
      <c r="N10" s="96"/>
      <c r="O10" s="96"/>
      <c r="P10" s="96"/>
      <c r="Q10" s="96"/>
      <c r="R10" s="96"/>
      <c r="S10" s="96"/>
      <c r="T10" s="96"/>
      <c r="U10" s="96"/>
      <c r="V10" s="97"/>
      <c r="W10" s="73"/>
    </row>
    <row r="11" spans="2:23" ht="16.5">
      <c r="B11" s="85"/>
      <c r="C11" s="74"/>
      <c r="D11" s="60"/>
      <c r="E11" s="60"/>
      <c r="F11" s="67"/>
      <c r="G11" s="67"/>
      <c r="H11" s="98"/>
      <c r="I11" s="99"/>
      <c r="J11" s="99"/>
      <c r="K11" s="99"/>
      <c r="L11" s="99"/>
      <c r="M11" s="99"/>
      <c r="N11" s="99"/>
      <c r="O11" s="99"/>
      <c r="P11" s="99"/>
      <c r="Q11" s="99"/>
      <c r="R11" s="99"/>
      <c r="S11" s="99"/>
      <c r="T11" s="99"/>
      <c r="U11" s="99"/>
      <c r="V11" s="100"/>
      <c r="W11" s="73"/>
    </row>
    <row r="12" spans="2:23" ht="16.5">
      <c r="B12" s="85"/>
      <c r="C12" s="74"/>
      <c r="D12" s="60"/>
      <c r="E12" s="60"/>
      <c r="F12" s="66"/>
      <c r="G12" s="66"/>
      <c r="H12" s="66"/>
      <c r="I12" s="66"/>
      <c r="J12" s="66"/>
      <c r="K12" s="66"/>
      <c r="L12" s="66"/>
      <c r="M12" s="66"/>
      <c r="N12" s="66"/>
      <c r="O12" s="66"/>
      <c r="P12" s="66"/>
      <c r="Q12" s="66"/>
      <c r="R12" s="61"/>
      <c r="S12" s="61"/>
      <c r="T12" s="61"/>
      <c r="U12" s="61"/>
      <c r="V12" s="61"/>
      <c r="W12" s="73"/>
    </row>
    <row r="13" spans="1:23" ht="18" customHeight="1">
      <c r="A13" s="58"/>
      <c r="B13" s="85"/>
      <c r="C13" s="74"/>
      <c r="D13" s="61"/>
      <c r="E13" s="61"/>
      <c r="F13" s="61"/>
      <c r="G13" s="67"/>
      <c r="H13" s="95" t="s">
        <v>174</v>
      </c>
      <c r="I13" s="96"/>
      <c r="J13" s="96"/>
      <c r="K13" s="96"/>
      <c r="L13" s="96"/>
      <c r="M13" s="96"/>
      <c r="N13" s="96"/>
      <c r="O13" s="96"/>
      <c r="P13" s="96"/>
      <c r="Q13" s="96"/>
      <c r="R13" s="96"/>
      <c r="S13" s="96"/>
      <c r="T13" s="96"/>
      <c r="U13" s="96"/>
      <c r="V13" s="97"/>
      <c r="W13" s="73"/>
    </row>
    <row r="14" spans="1:23" ht="17.25" customHeight="1">
      <c r="A14" s="59"/>
      <c r="B14" s="85"/>
      <c r="C14" s="74"/>
      <c r="D14" s="61"/>
      <c r="E14" s="61"/>
      <c r="F14" s="67"/>
      <c r="G14" s="67"/>
      <c r="H14" s="98"/>
      <c r="I14" s="99"/>
      <c r="J14" s="99"/>
      <c r="K14" s="99"/>
      <c r="L14" s="99"/>
      <c r="M14" s="99"/>
      <c r="N14" s="99"/>
      <c r="O14" s="99"/>
      <c r="P14" s="99"/>
      <c r="Q14" s="99"/>
      <c r="R14" s="99"/>
      <c r="S14" s="99"/>
      <c r="T14" s="99"/>
      <c r="U14" s="99"/>
      <c r="V14" s="100"/>
      <c r="W14" s="73"/>
    </row>
    <row r="15" spans="1:23" ht="17.25" customHeight="1">
      <c r="A15" s="59"/>
      <c r="B15" s="85"/>
      <c r="C15" s="74"/>
      <c r="D15" s="61"/>
      <c r="E15" s="61"/>
      <c r="F15" s="66"/>
      <c r="G15" s="66"/>
      <c r="H15" s="66"/>
      <c r="I15" s="66"/>
      <c r="J15" s="66"/>
      <c r="K15" s="66"/>
      <c r="L15" s="66"/>
      <c r="M15" s="66"/>
      <c r="N15" s="66"/>
      <c r="O15" s="66"/>
      <c r="P15" s="66"/>
      <c r="Q15" s="66"/>
      <c r="R15" s="61"/>
      <c r="S15" s="61"/>
      <c r="T15" s="61"/>
      <c r="U15" s="61"/>
      <c r="V15" s="61"/>
      <c r="W15" s="73"/>
    </row>
    <row r="16" spans="1:23" ht="17.25" customHeight="1">
      <c r="A16" s="58"/>
      <c r="B16" s="85"/>
      <c r="C16" s="74"/>
      <c r="D16" s="61"/>
      <c r="E16" s="61"/>
      <c r="F16" s="61"/>
      <c r="G16" s="67"/>
      <c r="H16" s="95" t="s">
        <v>94</v>
      </c>
      <c r="I16" s="96"/>
      <c r="J16" s="96"/>
      <c r="K16" s="96"/>
      <c r="L16" s="96"/>
      <c r="M16" s="96"/>
      <c r="N16" s="96"/>
      <c r="O16" s="96"/>
      <c r="P16" s="96"/>
      <c r="Q16" s="96"/>
      <c r="R16" s="96"/>
      <c r="S16" s="96"/>
      <c r="T16" s="96"/>
      <c r="U16" s="96"/>
      <c r="V16" s="97"/>
      <c r="W16" s="73"/>
    </row>
    <row r="17" spans="1:23" ht="18" customHeight="1">
      <c r="A17" s="59"/>
      <c r="B17" s="85"/>
      <c r="C17" s="74"/>
      <c r="D17" s="61"/>
      <c r="E17" s="61"/>
      <c r="F17" s="67"/>
      <c r="G17" s="67"/>
      <c r="H17" s="98"/>
      <c r="I17" s="99"/>
      <c r="J17" s="99"/>
      <c r="K17" s="99"/>
      <c r="L17" s="99"/>
      <c r="M17" s="99"/>
      <c r="N17" s="99"/>
      <c r="O17" s="99"/>
      <c r="P17" s="99"/>
      <c r="Q17" s="99"/>
      <c r="R17" s="99"/>
      <c r="S17" s="99"/>
      <c r="T17" s="99"/>
      <c r="U17" s="99"/>
      <c r="V17" s="100"/>
      <c r="W17" s="73"/>
    </row>
    <row r="18" spans="1:23" ht="18" customHeight="1">
      <c r="A18" s="59"/>
      <c r="B18" s="85"/>
      <c r="C18" s="74"/>
      <c r="D18" s="61"/>
      <c r="E18" s="61"/>
      <c r="F18" s="66"/>
      <c r="G18" s="66"/>
      <c r="H18" s="66"/>
      <c r="I18" s="66"/>
      <c r="J18" s="66"/>
      <c r="K18" s="66"/>
      <c r="L18" s="66"/>
      <c r="M18" s="66"/>
      <c r="N18" s="66"/>
      <c r="O18" s="66"/>
      <c r="P18" s="66"/>
      <c r="Q18" s="66"/>
      <c r="R18" s="61"/>
      <c r="S18" s="61"/>
      <c r="T18" s="61"/>
      <c r="U18" s="61"/>
      <c r="V18" s="61"/>
      <c r="W18" s="73"/>
    </row>
    <row r="19" spans="1:23" ht="15" customHeight="1">
      <c r="A19" s="58"/>
      <c r="B19" s="85"/>
      <c r="C19" s="74"/>
      <c r="D19" s="61"/>
      <c r="E19" s="61"/>
      <c r="F19" s="61"/>
      <c r="G19" s="61"/>
      <c r="H19" s="95" t="s">
        <v>95</v>
      </c>
      <c r="I19" s="96"/>
      <c r="J19" s="96"/>
      <c r="K19" s="96"/>
      <c r="L19" s="96"/>
      <c r="M19" s="96"/>
      <c r="N19" s="96"/>
      <c r="O19" s="96"/>
      <c r="P19" s="96"/>
      <c r="Q19" s="96"/>
      <c r="R19" s="96"/>
      <c r="S19" s="96"/>
      <c r="T19" s="96"/>
      <c r="U19" s="96"/>
      <c r="V19" s="97"/>
      <c r="W19" s="73"/>
    </row>
    <row r="20" spans="1:23" ht="19.5" customHeight="1">
      <c r="A20" s="59"/>
      <c r="B20" s="85"/>
      <c r="C20" s="74"/>
      <c r="D20" s="61"/>
      <c r="E20" s="61"/>
      <c r="F20" s="61"/>
      <c r="G20" s="61"/>
      <c r="H20" s="98"/>
      <c r="I20" s="99"/>
      <c r="J20" s="99"/>
      <c r="K20" s="99"/>
      <c r="L20" s="99"/>
      <c r="M20" s="99"/>
      <c r="N20" s="99"/>
      <c r="O20" s="99"/>
      <c r="P20" s="99"/>
      <c r="Q20" s="99"/>
      <c r="R20" s="99"/>
      <c r="S20" s="99"/>
      <c r="T20" s="99"/>
      <c r="U20" s="99"/>
      <c r="V20" s="100"/>
      <c r="W20" s="73"/>
    </row>
    <row r="21" spans="1:23" ht="13.5" customHeight="1" thickBot="1">
      <c r="A21" s="59"/>
      <c r="B21" s="85"/>
      <c r="C21" s="75"/>
      <c r="D21" s="76"/>
      <c r="E21" s="76"/>
      <c r="F21" s="77"/>
      <c r="G21" s="77"/>
      <c r="H21" s="77"/>
      <c r="I21" s="77"/>
      <c r="J21" s="77"/>
      <c r="K21" s="77"/>
      <c r="L21" s="77"/>
      <c r="M21" s="77"/>
      <c r="N21" s="77"/>
      <c r="O21" s="76"/>
      <c r="P21" s="76"/>
      <c r="Q21" s="76"/>
      <c r="R21" s="76"/>
      <c r="S21" s="76"/>
      <c r="T21" s="76"/>
      <c r="U21" s="76"/>
      <c r="V21" s="76"/>
      <c r="W21" s="78"/>
    </row>
    <row r="24" ht="15">
      <c r="E24" s="61"/>
    </row>
    <row r="26" ht="15">
      <c r="E26" s="61"/>
    </row>
  </sheetData>
  <mergeCells count="8">
    <mergeCell ref="B5:B6"/>
    <mergeCell ref="B9:B21"/>
    <mergeCell ref="C5:W6"/>
    <mergeCell ref="C2:W2"/>
    <mergeCell ref="H10:V11"/>
    <mergeCell ref="H13:V14"/>
    <mergeCell ref="H16:V17"/>
    <mergeCell ref="H19:V20"/>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3"/>
  <dimension ref="A1:C70"/>
  <sheetViews>
    <sheetView workbookViewId="0" topLeftCell="A25">
      <selection activeCell="C24" sqref="C24"/>
    </sheetView>
  </sheetViews>
  <sheetFormatPr defaultColWidth="9.140625" defaultRowHeight="15"/>
  <cols>
    <col min="1" max="1" width="22.421875" style="62" bestFit="1" customWidth="1"/>
    <col min="2" max="2" width="51.8515625" style="62" customWidth="1"/>
    <col min="3" max="3" width="113.140625" style="62" customWidth="1"/>
    <col min="4" max="16384" width="9.140625" style="63" customWidth="1"/>
  </cols>
  <sheetData>
    <row r="1" spans="1:3" s="81" customFormat="1" ht="15">
      <c r="A1" s="82" t="s">
        <v>100</v>
      </c>
      <c r="B1" s="82" t="s">
        <v>98</v>
      </c>
      <c r="C1" s="82" t="s">
        <v>99</v>
      </c>
    </row>
    <row r="2" spans="1:3" s="80" customFormat="1" ht="45">
      <c r="A2" s="101" t="s">
        <v>101</v>
      </c>
      <c r="B2" s="83" t="s">
        <v>59</v>
      </c>
      <c r="C2" s="83" t="s">
        <v>168</v>
      </c>
    </row>
    <row r="3" spans="1:3" s="80" customFormat="1" ht="30">
      <c r="A3" s="101"/>
      <c r="B3" s="83" t="s">
        <v>60</v>
      </c>
      <c r="C3" s="83" t="s">
        <v>169</v>
      </c>
    </row>
    <row r="4" spans="1:3" s="80" customFormat="1" ht="30">
      <c r="A4" s="101"/>
      <c r="B4" s="83" t="s">
        <v>61</v>
      </c>
      <c r="C4" s="83" t="s">
        <v>115</v>
      </c>
    </row>
    <row r="5" spans="1:3" s="80" customFormat="1" ht="65.25" customHeight="1">
      <c r="A5" s="101"/>
      <c r="B5" s="83" t="s">
        <v>58</v>
      </c>
      <c r="C5" s="83" t="s">
        <v>116</v>
      </c>
    </row>
    <row r="6" spans="1:3" s="80" customFormat="1" ht="30">
      <c r="A6" s="101" t="s">
        <v>102</v>
      </c>
      <c r="B6" s="83" t="s">
        <v>62</v>
      </c>
      <c r="C6" s="83" t="s">
        <v>180</v>
      </c>
    </row>
    <row r="7" spans="1:3" s="80" customFormat="1" ht="45">
      <c r="A7" s="101"/>
      <c r="B7" s="83" t="s">
        <v>63</v>
      </c>
      <c r="C7" s="83" t="s">
        <v>117</v>
      </c>
    </row>
    <row r="8" spans="1:3" s="80" customFormat="1" ht="30">
      <c r="A8" s="83" t="s">
        <v>103</v>
      </c>
      <c r="B8" s="83" t="s">
        <v>64</v>
      </c>
      <c r="C8" s="83" t="s">
        <v>170</v>
      </c>
    </row>
    <row r="9" spans="1:3" s="80" customFormat="1" ht="15">
      <c r="A9" s="101" t="s">
        <v>106</v>
      </c>
      <c r="B9" s="83" t="s">
        <v>5</v>
      </c>
      <c r="C9" s="83" t="s">
        <v>119</v>
      </c>
    </row>
    <row r="10" spans="1:3" s="80" customFormat="1" ht="15">
      <c r="A10" s="101"/>
      <c r="B10" s="83" t="s">
        <v>6</v>
      </c>
      <c r="C10" s="83" t="s">
        <v>127</v>
      </c>
    </row>
    <row r="11" spans="1:3" s="80" customFormat="1" ht="17.25" customHeight="1">
      <c r="A11" s="101"/>
      <c r="B11" s="83" t="s">
        <v>7</v>
      </c>
      <c r="C11" s="83" t="s">
        <v>128</v>
      </c>
    </row>
    <row r="12" spans="1:3" s="80" customFormat="1" ht="15">
      <c r="A12" s="101"/>
      <c r="B12" s="83" t="s">
        <v>8</v>
      </c>
      <c r="C12" s="83" t="s">
        <v>129</v>
      </c>
    </row>
    <row r="13" spans="1:3" s="80" customFormat="1" ht="15">
      <c r="A13" s="101"/>
      <c r="B13" s="83" t="s">
        <v>104</v>
      </c>
      <c r="C13" s="83" t="s">
        <v>130</v>
      </c>
    </row>
    <row r="14" spans="1:3" s="80" customFormat="1" ht="15">
      <c r="A14" s="101"/>
      <c r="B14" s="83" t="s">
        <v>105</v>
      </c>
      <c r="C14" s="83" t="s">
        <v>131</v>
      </c>
    </row>
    <row r="15" spans="1:3" s="80" customFormat="1" ht="15">
      <c r="A15" s="101"/>
      <c r="B15" s="83" t="s">
        <v>107</v>
      </c>
      <c r="C15" s="83" t="s">
        <v>118</v>
      </c>
    </row>
    <row r="16" spans="1:3" s="80" customFormat="1" ht="15">
      <c r="A16" s="101" t="s">
        <v>108</v>
      </c>
      <c r="B16" s="83" t="s">
        <v>5</v>
      </c>
      <c r="C16" s="83" t="s">
        <v>120</v>
      </c>
    </row>
    <row r="17" spans="1:3" s="80" customFormat="1" ht="15">
      <c r="A17" s="101"/>
      <c r="B17" s="83" t="s">
        <v>6</v>
      </c>
      <c r="C17" s="83" t="s">
        <v>121</v>
      </c>
    </row>
    <row r="18" spans="1:3" s="80" customFormat="1" ht="15">
      <c r="A18" s="101"/>
      <c r="B18" s="83" t="s">
        <v>7</v>
      </c>
      <c r="C18" s="83" t="s">
        <v>122</v>
      </c>
    </row>
    <row r="19" spans="1:3" s="80" customFormat="1" ht="15">
      <c r="A19" s="101"/>
      <c r="B19" s="83" t="s">
        <v>8</v>
      </c>
      <c r="C19" s="83" t="s">
        <v>123</v>
      </c>
    </row>
    <row r="20" spans="1:3" s="80" customFormat="1" ht="15">
      <c r="A20" s="101"/>
      <c r="B20" s="83" t="s">
        <v>104</v>
      </c>
      <c r="C20" s="83" t="s">
        <v>124</v>
      </c>
    </row>
    <row r="21" spans="1:3" s="80" customFormat="1" ht="15">
      <c r="A21" s="101"/>
      <c r="B21" s="83" t="s">
        <v>105</v>
      </c>
      <c r="C21" s="83" t="s">
        <v>125</v>
      </c>
    </row>
    <row r="22" spans="1:3" s="80" customFormat="1" ht="15">
      <c r="A22" s="101"/>
      <c r="B22" s="83" t="s">
        <v>68</v>
      </c>
      <c r="C22" s="83" t="s">
        <v>126</v>
      </c>
    </row>
    <row r="23" spans="1:3" s="80" customFormat="1" ht="45">
      <c r="A23" s="83"/>
      <c r="B23" s="83" t="s">
        <v>83</v>
      </c>
      <c r="C23" s="83" t="s">
        <v>132</v>
      </c>
    </row>
    <row r="24" spans="1:3" s="80" customFormat="1" ht="60">
      <c r="A24" s="83"/>
      <c r="B24" s="83" t="s">
        <v>93</v>
      </c>
      <c r="C24" s="83" t="s">
        <v>181</v>
      </c>
    </row>
    <row r="25" spans="1:3" s="80" customFormat="1" ht="30">
      <c r="A25" s="102" t="s">
        <v>188</v>
      </c>
      <c r="B25" s="83" t="s">
        <v>70</v>
      </c>
      <c r="C25" s="83" t="s">
        <v>183</v>
      </c>
    </row>
    <row r="26" spans="1:3" s="80" customFormat="1" ht="30">
      <c r="A26" s="103"/>
      <c r="B26" s="83" t="s">
        <v>12</v>
      </c>
      <c r="C26" s="83" t="s">
        <v>184</v>
      </c>
    </row>
    <row r="27" spans="1:3" s="80" customFormat="1" ht="30">
      <c r="A27" s="103"/>
      <c r="B27" s="83" t="s">
        <v>110</v>
      </c>
      <c r="C27" s="83" t="s">
        <v>182</v>
      </c>
    </row>
    <row r="28" spans="1:3" s="80" customFormat="1" ht="30">
      <c r="A28" s="103"/>
      <c r="B28" s="83" t="s">
        <v>13</v>
      </c>
      <c r="C28" s="83" t="s">
        <v>185</v>
      </c>
    </row>
    <row r="29" spans="1:3" s="80" customFormat="1" ht="30">
      <c r="A29" s="104"/>
      <c r="B29" s="83" t="s">
        <v>11</v>
      </c>
      <c r="C29" s="83" t="s">
        <v>133</v>
      </c>
    </row>
    <row r="30" spans="1:3" s="80" customFormat="1" ht="20.25" customHeight="1">
      <c r="A30" s="101" t="s">
        <v>111</v>
      </c>
      <c r="B30" s="83" t="s">
        <v>21</v>
      </c>
      <c r="C30" s="101" t="s">
        <v>171</v>
      </c>
    </row>
    <row r="31" spans="1:3" ht="19.5" customHeight="1">
      <c r="A31" s="101"/>
      <c r="B31" s="83" t="s">
        <v>22</v>
      </c>
      <c r="C31" s="101"/>
    </row>
    <row r="32" spans="1:3" ht="21.75" customHeight="1">
      <c r="A32" s="101"/>
      <c r="B32" s="83" t="s">
        <v>23</v>
      </c>
      <c r="C32" s="101"/>
    </row>
    <row r="33" spans="1:3" ht="30">
      <c r="A33" s="101"/>
      <c r="B33" s="83" t="s">
        <v>24</v>
      </c>
      <c r="C33" s="83" t="s">
        <v>186</v>
      </c>
    </row>
    <row r="34" spans="1:3" ht="30">
      <c r="A34" s="101" t="s">
        <v>112</v>
      </c>
      <c r="B34" s="83" t="s">
        <v>25</v>
      </c>
      <c r="C34" s="83" t="s">
        <v>187</v>
      </c>
    </row>
    <row r="35" spans="1:3" ht="45">
      <c r="A35" s="101"/>
      <c r="B35" s="83" t="s">
        <v>26</v>
      </c>
      <c r="C35" s="83" t="s">
        <v>134</v>
      </c>
    </row>
    <row r="36" spans="1:3" ht="15">
      <c r="A36" s="101" t="s">
        <v>113</v>
      </c>
      <c r="B36" s="83" t="s">
        <v>76</v>
      </c>
      <c r="C36" s="83" t="s">
        <v>161</v>
      </c>
    </row>
    <row r="37" spans="1:3" ht="15">
      <c r="A37" s="101"/>
      <c r="B37" s="83" t="s">
        <v>79</v>
      </c>
      <c r="C37" s="83" t="s">
        <v>163</v>
      </c>
    </row>
    <row r="38" spans="1:3" ht="15">
      <c r="A38" s="101"/>
      <c r="B38" s="83" t="s">
        <v>77</v>
      </c>
      <c r="C38" s="83" t="s">
        <v>162</v>
      </c>
    </row>
    <row r="39" spans="1:3" ht="15">
      <c r="A39" s="101"/>
      <c r="B39" s="83" t="s">
        <v>78</v>
      </c>
      <c r="C39" s="83" t="s">
        <v>164</v>
      </c>
    </row>
    <row r="40" spans="1:3" ht="30">
      <c r="A40" s="101" t="s">
        <v>114</v>
      </c>
      <c r="B40" s="83" t="s">
        <v>27</v>
      </c>
      <c r="C40" s="83" t="s">
        <v>157</v>
      </c>
    </row>
    <row r="41" spans="1:3" ht="15">
      <c r="A41" s="101"/>
      <c r="B41" s="83" t="s">
        <v>28</v>
      </c>
      <c r="C41" s="83" t="s">
        <v>156</v>
      </c>
    </row>
    <row r="42" spans="1:3" ht="15">
      <c r="A42" s="101"/>
      <c r="B42" s="83" t="s">
        <v>29</v>
      </c>
      <c r="C42" s="83" t="s">
        <v>135</v>
      </c>
    </row>
    <row r="43" spans="1:3" ht="15">
      <c r="A43" s="101"/>
      <c r="B43" s="83" t="s">
        <v>30</v>
      </c>
      <c r="C43" s="83" t="s">
        <v>136</v>
      </c>
    </row>
    <row r="44" spans="1:3" ht="33.75" customHeight="1">
      <c r="A44" s="101"/>
      <c r="B44" s="83" t="s">
        <v>31</v>
      </c>
      <c r="C44" s="83" t="s">
        <v>154</v>
      </c>
    </row>
    <row r="45" spans="1:3" ht="15">
      <c r="A45" s="101"/>
      <c r="B45" s="83" t="s">
        <v>32</v>
      </c>
      <c r="C45" s="83" t="s">
        <v>155</v>
      </c>
    </row>
    <row r="46" spans="1:3" ht="15">
      <c r="A46" s="101"/>
      <c r="B46" s="83" t="s">
        <v>33</v>
      </c>
      <c r="C46" s="83" t="s">
        <v>167</v>
      </c>
    </row>
    <row r="47" spans="1:3" ht="15">
      <c r="A47" s="101"/>
      <c r="B47" s="83" t="s">
        <v>34</v>
      </c>
      <c r="C47" s="83" t="s">
        <v>137</v>
      </c>
    </row>
    <row r="48" spans="1:3" ht="15">
      <c r="A48" s="101"/>
      <c r="B48" s="83" t="s">
        <v>35</v>
      </c>
      <c r="C48" s="83" t="s">
        <v>138</v>
      </c>
    </row>
    <row r="49" spans="1:3" ht="15">
      <c r="A49" s="101"/>
      <c r="B49" s="83" t="s">
        <v>36</v>
      </c>
      <c r="C49" s="83" t="s">
        <v>158</v>
      </c>
    </row>
    <row r="50" spans="1:3" ht="15">
      <c r="A50" s="101"/>
      <c r="B50" s="83" t="s">
        <v>37</v>
      </c>
      <c r="C50" s="83" t="s">
        <v>165</v>
      </c>
    </row>
    <row r="51" spans="1:3" ht="15">
      <c r="A51" s="101"/>
      <c r="B51" s="83" t="s">
        <v>38</v>
      </c>
      <c r="C51" s="83" t="s">
        <v>172</v>
      </c>
    </row>
    <row r="52" spans="1:3" ht="16.5" customHeight="1">
      <c r="A52" s="101"/>
      <c r="B52" s="83" t="s">
        <v>39</v>
      </c>
      <c r="C52" s="83" t="s">
        <v>139</v>
      </c>
    </row>
    <row r="53" spans="1:3" ht="15">
      <c r="A53" s="101"/>
      <c r="B53" s="83" t="s">
        <v>40</v>
      </c>
      <c r="C53" s="83" t="s">
        <v>159</v>
      </c>
    </row>
    <row r="54" spans="1:3" ht="30">
      <c r="A54" s="101"/>
      <c r="B54" s="83" t="s">
        <v>41</v>
      </c>
      <c r="C54" s="83" t="s">
        <v>140</v>
      </c>
    </row>
    <row r="55" spans="1:3" ht="15">
      <c r="A55" s="101"/>
      <c r="B55" s="83" t="s">
        <v>42</v>
      </c>
      <c r="C55" s="83" t="s">
        <v>160</v>
      </c>
    </row>
    <row r="56" spans="1:3" ht="30">
      <c r="A56" s="101"/>
      <c r="B56" s="83" t="s">
        <v>43</v>
      </c>
      <c r="C56" s="83" t="s">
        <v>166</v>
      </c>
    </row>
    <row r="57" spans="1:3" ht="15">
      <c r="A57" s="101"/>
      <c r="B57" s="83" t="s">
        <v>44</v>
      </c>
      <c r="C57" s="83" t="s">
        <v>141</v>
      </c>
    </row>
    <row r="58" spans="1:3" ht="45">
      <c r="A58" s="101"/>
      <c r="B58" s="83" t="s">
        <v>45</v>
      </c>
      <c r="C58" s="83" t="s">
        <v>142</v>
      </c>
    </row>
    <row r="59" spans="1:3" ht="30">
      <c r="A59" s="101"/>
      <c r="B59" s="83" t="s">
        <v>46</v>
      </c>
      <c r="C59" s="83" t="s">
        <v>140</v>
      </c>
    </row>
    <row r="60" spans="1:3" ht="15">
      <c r="A60" s="101"/>
      <c r="B60" s="83" t="s">
        <v>47</v>
      </c>
      <c r="C60" s="83" t="s">
        <v>143</v>
      </c>
    </row>
    <row r="61" spans="1:3" ht="15">
      <c r="A61" s="101"/>
      <c r="B61" s="83" t="s">
        <v>48</v>
      </c>
      <c r="C61" s="83" t="s">
        <v>144</v>
      </c>
    </row>
    <row r="62" spans="1:3" ht="30">
      <c r="A62" s="101"/>
      <c r="B62" s="83" t="s">
        <v>49</v>
      </c>
      <c r="C62" s="83" t="s">
        <v>145</v>
      </c>
    </row>
    <row r="63" spans="1:3" ht="30">
      <c r="A63" s="101"/>
      <c r="B63" s="83" t="s">
        <v>50</v>
      </c>
      <c r="C63" s="83" t="s">
        <v>146</v>
      </c>
    </row>
    <row r="64" spans="1:3" ht="30">
      <c r="A64" s="101"/>
      <c r="B64" s="83" t="s">
        <v>51</v>
      </c>
      <c r="C64" s="83" t="s">
        <v>147</v>
      </c>
    </row>
    <row r="65" spans="1:3" ht="15">
      <c r="A65" s="101"/>
      <c r="B65" s="83" t="s">
        <v>52</v>
      </c>
      <c r="C65" s="83" t="s">
        <v>148</v>
      </c>
    </row>
    <row r="66" spans="1:3" ht="15">
      <c r="A66" s="101"/>
      <c r="B66" s="83" t="s">
        <v>53</v>
      </c>
      <c r="C66" s="83" t="s">
        <v>149</v>
      </c>
    </row>
    <row r="67" spans="1:3" ht="15">
      <c r="A67" s="101"/>
      <c r="B67" s="83" t="s">
        <v>54</v>
      </c>
      <c r="C67" s="83" t="s">
        <v>150</v>
      </c>
    </row>
    <row r="68" spans="1:3" ht="15">
      <c r="A68" s="101"/>
      <c r="B68" s="83" t="s">
        <v>55</v>
      </c>
      <c r="C68" s="83" t="s">
        <v>151</v>
      </c>
    </row>
    <row r="69" spans="1:3" ht="15">
      <c r="A69" s="101"/>
      <c r="B69" s="83" t="s">
        <v>56</v>
      </c>
      <c r="C69" s="83" t="s">
        <v>152</v>
      </c>
    </row>
    <row r="70" spans="1:3" ht="15">
      <c r="A70" s="101"/>
      <c r="B70" s="83" t="s">
        <v>57</v>
      </c>
      <c r="C70" s="83" t="s">
        <v>153</v>
      </c>
    </row>
  </sheetData>
  <mergeCells count="10">
    <mergeCell ref="C30:C32"/>
    <mergeCell ref="A30:A33"/>
    <mergeCell ref="A34:A35"/>
    <mergeCell ref="A36:A39"/>
    <mergeCell ref="A40:A70"/>
    <mergeCell ref="A2:A5"/>
    <mergeCell ref="A6:A7"/>
    <mergeCell ref="A9:A15"/>
    <mergeCell ref="A16:A22"/>
    <mergeCell ref="A25:A2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CC23"/>
  <sheetViews>
    <sheetView tabSelected="1" workbookViewId="0" topLeftCell="A1">
      <selection activeCell="AW18" sqref="AW18:CA18"/>
    </sheetView>
  </sheetViews>
  <sheetFormatPr defaultColWidth="9.140625" defaultRowHeight="15"/>
  <cols>
    <col min="1" max="3" width="9.140625" style="6" customWidth="1"/>
    <col min="4" max="4" width="14.28125" style="6" bestFit="1" customWidth="1"/>
    <col min="5" max="5" width="18.140625" style="6" customWidth="1"/>
    <col min="6" max="6" width="14.8515625" style="6" customWidth="1"/>
    <col min="7" max="7" width="14.57421875" style="6" customWidth="1"/>
    <col min="8" max="8" width="14.00390625" style="6" customWidth="1"/>
    <col min="9" max="9" width="15.7109375" style="6" customWidth="1"/>
    <col min="10" max="10" width="17.7109375" style="6" customWidth="1"/>
    <col min="11" max="11" width="2.8515625" style="6" customWidth="1"/>
    <col min="12" max="12" width="13.28125" style="6" customWidth="1"/>
    <col min="13" max="13" width="16.57421875" style="6" customWidth="1"/>
    <col min="14" max="14" width="13.28125" style="6" customWidth="1"/>
    <col min="15" max="17" width="13.421875" style="6" customWidth="1"/>
    <col min="18" max="18" width="13.57421875" style="6" customWidth="1"/>
    <col min="19" max="19" width="3.00390625" style="6" customWidth="1"/>
    <col min="20" max="21" width="11.421875" style="6" customWidth="1"/>
    <col min="22" max="23" width="12.28125" style="6" customWidth="1"/>
    <col min="24" max="25" width="11.57421875" style="6" customWidth="1"/>
    <col min="26" max="26" width="13.28125" style="6" customWidth="1"/>
    <col min="27" max="27" width="15.421875" style="6" customWidth="1"/>
    <col min="28" max="28" width="2.8515625" style="6" customWidth="1"/>
    <col min="29" max="29" width="12.28125" style="6" customWidth="1"/>
    <col min="30" max="30" width="2.8515625" style="6" customWidth="1"/>
    <col min="31" max="32" width="12.00390625" style="6" customWidth="1"/>
    <col min="33" max="33" width="11.8515625" style="6" customWidth="1"/>
    <col min="34" max="34" width="9.57421875" style="6" customWidth="1"/>
    <col min="35" max="35" width="14.140625" style="6" customWidth="1"/>
    <col min="36" max="36" width="2.7109375" style="6" customWidth="1"/>
    <col min="37" max="37" width="16.140625" style="6" customWidth="1"/>
    <col min="38" max="38" width="11.421875" style="6" customWidth="1"/>
    <col min="39" max="39" width="12.421875" style="6" customWidth="1"/>
    <col min="40" max="40" width="17.421875" style="6" customWidth="1"/>
    <col min="41" max="41" width="17.7109375" style="6" customWidth="1"/>
    <col min="42" max="42" width="18.421875" style="6" customWidth="1"/>
    <col min="43" max="43" width="3.28125" style="6" customWidth="1"/>
    <col min="44" max="44" width="18.28125" style="6" customWidth="1"/>
    <col min="45" max="45" width="18.00390625" style="6" customWidth="1"/>
    <col min="46" max="46" width="18.421875" style="6" customWidth="1"/>
    <col min="47" max="47" width="17.57421875" style="6" customWidth="1"/>
    <col min="48" max="48" width="3.28125" style="6" customWidth="1"/>
    <col min="49" max="49" width="17.421875" style="6" bestFit="1" customWidth="1"/>
    <col min="50" max="50" width="9.140625" style="6" bestFit="1" customWidth="1"/>
    <col min="51" max="51" width="10.57421875" style="6" bestFit="1" customWidth="1"/>
    <col min="52" max="52" width="13.28125" style="6" bestFit="1" customWidth="1"/>
    <col min="53" max="53" width="17.421875" style="6" bestFit="1" customWidth="1"/>
    <col min="54" max="55" width="13.28125" style="6" bestFit="1" customWidth="1"/>
    <col min="56" max="56" width="9.140625" style="6" bestFit="1" customWidth="1"/>
    <col min="57" max="58" width="13.28125" style="6" bestFit="1" customWidth="1"/>
    <col min="59" max="59" width="17.421875" style="6" bestFit="1" customWidth="1"/>
    <col min="60" max="60" width="13.28125" style="6" customWidth="1"/>
    <col min="61" max="61" width="17.421875" style="6" bestFit="1" customWidth="1"/>
    <col min="62" max="62" width="13.28125" style="6" bestFit="1" customWidth="1"/>
    <col min="63" max="63" width="21.57421875" style="6" bestFit="1" customWidth="1"/>
    <col min="64" max="67" width="13.28125" style="6" bestFit="1" customWidth="1"/>
    <col min="68" max="70" width="17.421875" style="6" bestFit="1" customWidth="1"/>
    <col min="71" max="71" width="21.57421875" style="6" customWidth="1"/>
    <col min="72" max="72" width="17.421875" style="6" bestFit="1" customWidth="1"/>
    <col min="73" max="73" width="21.57421875" style="6" bestFit="1" customWidth="1"/>
    <col min="74" max="74" width="17.421875" style="6" bestFit="1" customWidth="1"/>
    <col min="75" max="77" width="9.140625" style="6" bestFit="1" customWidth="1"/>
    <col min="78" max="78" width="13.28125" style="6" bestFit="1" customWidth="1"/>
    <col min="79" max="16384" width="9.140625" style="6" customWidth="1"/>
  </cols>
  <sheetData>
    <row r="1" spans="1:81" ht="15">
      <c r="A1" s="5"/>
      <c r="B1" s="109" t="s">
        <v>15</v>
      </c>
      <c r="C1" s="110"/>
      <c r="D1" s="111"/>
      <c r="E1" s="105" t="s">
        <v>0</v>
      </c>
      <c r="F1" s="106"/>
      <c r="G1" s="107">
        <v>41547</v>
      </c>
      <c r="H1" s="108"/>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spans="1:81" ht="15">
      <c r="A2" s="5"/>
      <c r="B2" s="112"/>
      <c r="C2" s="113"/>
      <c r="D2" s="114"/>
      <c r="E2" s="105" t="s">
        <v>177</v>
      </c>
      <c r="F2" s="106"/>
      <c r="G2" s="105">
        <v>3566</v>
      </c>
      <c r="H2" s="106"/>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row>
    <row r="3" spans="1:81" ht="15">
      <c r="A3" s="5"/>
      <c r="B3" s="112"/>
      <c r="C3" s="113"/>
      <c r="D3" s="114"/>
      <c r="E3" s="105" t="s">
        <v>176</v>
      </c>
      <c r="F3" s="106"/>
      <c r="G3" s="105" t="s">
        <v>189</v>
      </c>
      <c r="H3" s="106"/>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row>
    <row r="4" spans="1:81" ht="15" customHeight="1">
      <c r="A4" s="1"/>
      <c r="B4" s="115"/>
      <c r="C4" s="116"/>
      <c r="D4" s="117"/>
      <c r="E4" s="105" t="s">
        <v>69</v>
      </c>
      <c r="F4" s="106"/>
      <c r="G4" s="122">
        <v>15000000</v>
      </c>
      <c r="H4" s="123"/>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row>
    <row r="5" spans="1:81" ht="15" customHeight="1">
      <c r="A5" s="1"/>
      <c r="B5" s="120"/>
      <c r="C5" s="121"/>
      <c r="D5" s="120" t="s">
        <v>71</v>
      </c>
      <c r="E5" s="119"/>
      <c r="F5" s="119"/>
      <c r="G5" s="121"/>
      <c r="H5" s="120" t="s">
        <v>16</v>
      </c>
      <c r="I5" s="121"/>
      <c r="J5" s="4" t="s">
        <v>81</v>
      </c>
      <c r="K5" s="1"/>
      <c r="L5" s="127" t="s">
        <v>109</v>
      </c>
      <c r="M5" s="127"/>
      <c r="N5" s="127"/>
      <c r="O5" s="127"/>
      <c r="P5" s="127"/>
      <c r="Q5" s="127"/>
      <c r="R5" s="127"/>
      <c r="S5" s="1"/>
      <c r="T5" s="128" t="s">
        <v>82</v>
      </c>
      <c r="U5" s="128"/>
      <c r="V5" s="128"/>
      <c r="W5" s="128"/>
      <c r="X5" s="128"/>
      <c r="Y5" s="128"/>
      <c r="Z5" s="128"/>
      <c r="AA5" s="126" t="s">
        <v>83</v>
      </c>
      <c r="AB5" s="1"/>
      <c r="AC5" s="126" t="s">
        <v>3</v>
      </c>
      <c r="AD5" s="1"/>
      <c r="AE5" s="134" t="s">
        <v>178</v>
      </c>
      <c r="AF5" s="135"/>
      <c r="AG5" s="135"/>
      <c r="AH5" s="135"/>
      <c r="AI5" s="136"/>
      <c r="AJ5" s="1"/>
      <c r="AK5" s="129" t="s">
        <v>17</v>
      </c>
      <c r="AL5" s="130"/>
      <c r="AM5" s="130"/>
      <c r="AN5" s="131"/>
      <c r="AO5" s="124" t="s">
        <v>18</v>
      </c>
      <c r="AP5" s="125"/>
      <c r="AQ5" s="1"/>
      <c r="AR5" s="132" t="s">
        <v>84</v>
      </c>
      <c r="AS5" s="133"/>
      <c r="AT5" s="133"/>
      <c r="AU5" s="133"/>
      <c r="AV5" s="1"/>
      <c r="AW5" s="126" t="s">
        <v>72</v>
      </c>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row>
    <row r="6" spans="1:81" ht="74.25" customHeight="1">
      <c r="A6" s="1"/>
      <c r="B6" s="2" t="s">
        <v>1</v>
      </c>
      <c r="C6" s="4" t="s">
        <v>2</v>
      </c>
      <c r="D6" s="30" t="s">
        <v>59</v>
      </c>
      <c r="E6" s="30" t="s">
        <v>60</v>
      </c>
      <c r="F6" s="30" t="s">
        <v>61</v>
      </c>
      <c r="G6" s="30" t="s">
        <v>58</v>
      </c>
      <c r="H6" s="30" t="s">
        <v>62</v>
      </c>
      <c r="I6" s="30" t="s">
        <v>63</v>
      </c>
      <c r="J6" s="30" t="s">
        <v>64</v>
      </c>
      <c r="K6" s="1"/>
      <c r="L6" s="30" t="s">
        <v>5</v>
      </c>
      <c r="M6" s="30" t="s">
        <v>6</v>
      </c>
      <c r="N6" s="30" t="s">
        <v>7</v>
      </c>
      <c r="O6" s="30" t="s">
        <v>8</v>
      </c>
      <c r="P6" s="30" t="s">
        <v>9</v>
      </c>
      <c r="Q6" s="31" t="s">
        <v>10</v>
      </c>
      <c r="R6" s="31" t="s">
        <v>107</v>
      </c>
      <c r="S6" s="1"/>
      <c r="T6" s="32" t="s">
        <v>5</v>
      </c>
      <c r="U6" s="30" t="s">
        <v>6</v>
      </c>
      <c r="V6" s="30" t="s">
        <v>7</v>
      </c>
      <c r="W6" s="30" t="s">
        <v>8</v>
      </c>
      <c r="X6" s="30" t="s">
        <v>9</v>
      </c>
      <c r="Y6" s="33" t="s">
        <v>10</v>
      </c>
      <c r="Z6" s="33" t="s">
        <v>68</v>
      </c>
      <c r="AA6" s="126"/>
      <c r="AB6" s="1"/>
      <c r="AC6" s="126"/>
      <c r="AD6" s="1"/>
      <c r="AE6" s="30" t="s">
        <v>70</v>
      </c>
      <c r="AF6" s="30" t="s">
        <v>12</v>
      </c>
      <c r="AG6" s="30" t="s">
        <v>14</v>
      </c>
      <c r="AH6" s="84" t="s">
        <v>13</v>
      </c>
      <c r="AI6" s="84" t="s">
        <v>11</v>
      </c>
      <c r="AJ6" s="1"/>
      <c r="AK6" s="34" t="s">
        <v>21</v>
      </c>
      <c r="AL6" s="34" t="s">
        <v>22</v>
      </c>
      <c r="AM6" s="34" t="s">
        <v>23</v>
      </c>
      <c r="AN6" s="40" t="s">
        <v>24</v>
      </c>
      <c r="AO6" s="50" t="s">
        <v>25</v>
      </c>
      <c r="AP6" s="50" t="s">
        <v>26</v>
      </c>
      <c r="AQ6" s="1"/>
      <c r="AR6" s="50" t="s">
        <v>76</v>
      </c>
      <c r="AS6" s="50" t="s">
        <v>79</v>
      </c>
      <c r="AT6" s="50" t="s">
        <v>77</v>
      </c>
      <c r="AU6" s="50" t="s">
        <v>78</v>
      </c>
      <c r="AV6" s="1"/>
      <c r="AW6" s="51" t="s">
        <v>27</v>
      </c>
      <c r="AX6" s="52" t="s">
        <v>28</v>
      </c>
      <c r="AY6" s="52" t="s">
        <v>29</v>
      </c>
      <c r="AZ6" s="52" t="s">
        <v>30</v>
      </c>
      <c r="BA6" s="52" t="s">
        <v>31</v>
      </c>
      <c r="BB6" s="52" t="s">
        <v>32</v>
      </c>
      <c r="BC6" s="52" t="s">
        <v>33</v>
      </c>
      <c r="BD6" s="52" t="s">
        <v>34</v>
      </c>
      <c r="BE6" s="52" t="s">
        <v>35</v>
      </c>
      <c r="BF6" s="52" t="s">
        <v>36</v>
      </c>
      <c r="BG6" s="52" t="s">
        <v>37</v>
      </c>
      <c r="BH6" s="52" t="s">
        <v>38</v>
      </c>
      <c r="BI6" s="52" t="s">
        <v>39</v>
      </c>
      <c r="BJ6" s="52" t="s">
        <v>40</v>
      </c>
      <c r="BK6" s="52" t="s">
        <v>41</v>
      </c>
      <c r="BL6" s="52" t="s">
        <v>42</v>
      </c>
      <c r="BM6" s="52" t="s">
        <v>43</v>
      </c>
      <c r="BN6" s="52" t="s">
        <v>44</v>
      </c>
      <c r="BO6" s="52" t="s">
        <v>45</v>
      </c>
      <c r="BP6" s="52" t="s">
        <v>46</v>
      </c>
      <c r="BQ6" s="52" t="s">
        <v>47</v>
      </c>
      <c r="BR6" s="52" t="s">
        <v>48</v>
      </c>
      <c r="BS6" s="52" t="s">
        <v>49</v>
      </c>
      <c r="BT6" s="52" t="s">
        <v>50</v>
      </c>
      <c r="BU6" s="52" t="s">
        <v>51</v>
      </c>
      <c r="BV6" s="52" t="s">
        <v>52</v>
      </c>
      <c r="BW6" s="52" t="s">
        <v>53</v>
      </c>
      <c r="BX6" s="52" t="s">
        <v>54</v>
      </c>
      <c r="BY6" s="52" t="s">
        <v>55</v>
      </c>
      <c r="BZ6" s="52" t="s">
        <v>56</v>
      </c>
      <c r="CA6" s="52" t="s">
        <v>57</v>
      </c>
      <c r="CB6" s="39"/>
      <c r="CC6" s="39"/>
    </row>
    <row r="7" spans="1:81" ht="15">
      <c r="A7" s="1"/>
      <c r="B7" s="2">
        <v>2010</v>
      </c>
      <c r="C7" s="37">
        <v>4</v>
      </c>
      <c r="D7" s="9">
        <v>13170</v>
      </c>
      <c r="E7" s="9">
        <v>0</v>
      </c>
      <c r="F7" s="9">
        <v>157411</v>
      </c>
      <c r="G7" s="9">
        <v>170581</v>
      </c>
      <c r="H7" s="9">
        <v>2200000</v>
      </c>
      <c r="I7" s="9">
        <v>0</v>
      </c>
      <c r="J7" s="9">
        <v>105000</v>
      </c>
      <c r="K7" s="1"/>
      <c r="L7" s="43">
        <v>0</v>
      </c>
      <c r="M7" s="43">
        <v>0</v>
      </c>
      <c r="N7" s="43">
        <v>0</v>
      </c>
      <c r="O7" s="43">
        <v>0</v>
      </c>
      <c r="P7" s="44">
        <v>0</v>
      </c>
      <c r="Q7" s="44">
        <v>0</v>
      </c>
      <c r="R7" s="43">
        <v>0</v>
      </c>
      <c r="S7" s="1"/>
      <c r="T7" s="45">
        <v>0</v>
      </c>
      <c r="U7" s="43">
        <v>0</v>
      </c>
      <c r="V7" s="43">
        <v>0</v>
      </c>
      <c r="W7" s="43">
        <v>1</v>
      </c>
      <c r="X7" s="43">
        <v>0</v>
      </c>
      <c r="Y7" s="43">
        <v>0</v>
      </c>
      <c r="Z7" s="43">
        <v>1</v>
      </c>
      <c r="AA7" s="43">
        <v>39924</v>
      </c>
      <c r="AB7" s="1"/>
      <c r="AC7" s="46">
        <v>1115</v>
      </c>
      <c r="AD7" s="42"/>
      <c r="AE7" s="43">
        <v>208738</v>
      </c>
      <c r="AF7" s="43">
        <v>0</v>
      </c>
      <c r="AG7" s="43">
        <v>0</v>
      </c>
      <c r="AH7" s="43">
        <v>0</v>
      </c>
      <c r="AI7" s="9">
        <v>25049</v>
      </c>
      <c r="AJ7" s="47"/>
      <c r="AK7" s="44"/>
      <c r="AL7" s="43"/>
      <c r="AM7" s="48"/>
      <c r="AN7" s="43"/>
      <c r="AO7" s="48"/>
      <c r="AP7" s="43"/>
      <c r="AQ7" s="1"/>
      <c r="AR7" s="43"/>
      <c r="AS7" s="9"/>
      <c r="AT7" s="43"/>
      <c r="AU7" s="49"/>
      <c r="AV7" s="1"/>
      <c r="AW7" s="43">
        <v>0</v>
      </c>
      <c r="AX7" s="43">
        <v>0</v>
      </c>
      <c r="AY7" s="43">
        <v>0</v>
      </c>
      <c r="AZ7" s="43">
        <v>0</v>
      </c>
      <c r="BA7" s="43">
        <v>0</v>
      </c>
      <c r="BB7" s="43">
        <v>0</v>
      </c>
      <c r="BC7" s="43">
        <v>0</v>
      </c>
      <c r="BD7" s="43">
        <v>0</v>
      </c>
      <c r="BE7" s="43">
        <v>0</v>
      </c>
      <c r="BF7" s="43">
        <v>0</v>
      </c>
      <c r="BG7" s="43">
        <v>0</v>
      </c>
      <c r="BH7" s="43">
        <v>0</v>
      </c>
      <c r="BI7" s="43">
        <v>0</v>
      </c>
      <c r="BJ7" s="43">
        <v>0</v>
      </c>
      <c r="BK7" s="43">
        <v>0</v>
      </c>
      <c r="BL7" s="43">
        <v>0</v>
      </c>
      <c r="BM7" s="43">
        <v>0</v>
      </c>
      <c r="BN7" s="43">
        <v>0</v>
      </c>
      <c r="BO7" s="43">
        <v>0</v>
      </c>
      <c r="BP7" s="43">
        <v>0</v>
      </c>
      <c r="BQ7" s="43">
        <v>0</v>
      </c>
      <c r="BR7" s="43">
        <v>0</v>
      </c>
      <c r="BS7" s="43">
        <v>0</v>
      </c>
      <c r="BT7" s="43">
        <v>0</v>
      </c>
      <c r="BU7" s="43">
        <v>0</v>
      </c>
      <c r="BV7" s="43">
        <v>0</v>
      </c>
      <c r="BW7" s="43">
        <v>0</v>
      </c>
      <c r="BX7" s="43">
        <v>0</v>
      </c>
      <c r="BY7" s="43">
        <v>0</v>
      </c>
      <c r="BZ7" s="43">
        <v>0</v>
      </c>
      <c r="CA7" s="43">
        <v>0</v>
      </c>
      <c r="CB7" s="1"/>
      <c r="CC7" s="1"/>
    </row>
    <row r="8" spans="1:81" ht="15">
      <c r="A8" s="1"/>
      <c r="B8" s="3">
        <v>2011</v>
      </c>
      <c r="C8" s="37">
        <v>1</v>
      </c>
      <c r="D8" s="9">
        <v>1995.33</v>
      </c>
      <c r="E8" s="9">
        <v>2400</v>
      </c>
      <c r="F8" s="9">
        <v>259659.77</v>
      </c>
      <c r="G8" s="9">
        <v>264055.1</v>
      </c>
      <c r="H8" s="9">
        <v>100000</v>
      </c>
      <c r="I8" s="9">
        <v>0</v>
      </c>
      <c r="J8" s="9">
        <v>96476</v>
      </c>
      <c r="K8" s="1"/>
      <c r="L8" s="43">
        <v>0</v>
      </c>
      <c r="M8" s="43">
        <v>0</v>
      </c>
      <c r="N8" s="43">
        <v>0</v>
      </c>
      <c r="O8" s="43">
        <v>9</v>
      </c>
      <c r="P8" s="44">
        <v>0</v>
      </c>
      <c r="Q8" s="44">
        <v>0</v>
      </c>
      <c r="R8" s="43">
        <v>9</v>
      </c>
      <c r="S8" s="1"/>
      <c r="T8" s="45">
        <v>0</v>
      </c>
      <c r="U8" s="43">
        <v>0</v>
      </c>
      <c r="V8" s="43">
        <v>0</v>
      </c>
      <c r="W8" s="43">
        <v>1</v>
      </c>
      <c r="X8" s="43">
        <v>0</v>
      </c>
      <c r="Y8" s="43">
        <v>0</v>
      </c>
      <c r="Z8" s="43">
        <v>1</v>
      </c>
      <c r="AA8" s="43">
        <v>81662.08</v>
      </c>
      <c r="AB8" s="1"/>
      <c r="AC8" s="46">
        <v>1291</v>
      </c>
      <c r="AD8" s="42"/>
      <c r="AE8" s="43">
        <v>0</v>
      </c>
      <c r="AF8" s="43">
        <v>0</v>
      </c>
      <c r="AG8" s="43">
        <v>0</v>
      </c>
      <c r="AH8" s="43">
        <v>0</v>
      </c>
      <c r="AI8" s="9"/>
      <c r="AJ8" s="47"/>
      <c r="AK8" s="44"/>
      <c r="AL8" s="43"/>
      <c r="AM8" s="48"/>
      <c r="AN8" s="43">
        <v>0</v>
      </c>
      <c r="AO8" s="48"/>
      <c r="AP8" s="43"/>
      <c r="AQ8" s="1"/>
      <c r="AR8" s="43"/>
      <c r="AS8" s="9"/>
      <c r="AT8" s="43"/>
      <c r="AU8" s="49"/>
      <c r="AV8" s="1"/>
      <c r="AW8" s="43">
        <v>0</v>
      </c>
      <c r="AX8" s="43">
        <v>0</v>
      </c>
      <c r="AY8" s="43">
        <v>0</v>
      </c>
      <c r="AZ8" s="43">
        <v>0</v>
      </c>
      <c r="BA8" s="43">
        <v>0</v>
      </c>
      <c r="BB8" s="43">
        <v>0</v>
      </c>
      <c r="BC8" s="43">
        <v>0</v>
      </c>
      <c r="BD8" s="43">
        <v>0</v>
      </c>
      <c r="BE8" s="43">
        <v>0</v>
      </c>
      <c r="BF8" s="43">
        <v>0</v>
      </c>
      <c r="BG8" s="43">
        <v>0</v>
      </c>
      <c r="BH8" s="43">
        <v>0</v>
      </c>
      <c r="BI8" s="43">
        <v>0</v>
      </c>
      <c r="BJ8" s="43">
        <v>0</v>
      </c>
      <c r="BK8" s="43">
        <v>0</v>
      </c>
      <c r="BL8" s="43">
        <v>0</v>
      </c>
      <c r="BM8" s="43">
        <v>0</v>
      </c>
      <c r="BN8" s="43">
        <v>0</v>
      </c>
      <c r="BO8" s="43">
        <v>0</v>
      </c>
      <c r="BP8" s="43">
        <v>0</v>
      </c>
      <c r="BQ8" s="43">
        <v>0</v>
      </c>
      <c r="BR8" s="43">
        <v>0</v>
      </c>
      <c r="BS8" s="43">
        <v>0</v>
      </c>
      <c r="BT8" s="43">
        <v>0</v>
      </c>
      <c r="BU8" s="43">
        <v>1</v>
      </c>
      <c r="BV8" s="43">
        <v>1</v>
      </c>
      <c r="BW8" s="43">
        <v>0</v>
      </c>
      <c r="BX8" s="43">
        <v>0</v>
      </c>
      <c r="BY8" s="43">
        <v>0</v>
      </c>
      <c r="BZ8" s="43">
        <v>1</v>
      </c>
      <c r="CA8" s="43">
        <v>0</v>
      </c>
      <c r="CB8" s="1"/>
      <c r="CC8" s="1"/>
    </row>
    <row r="9" spans="1:81" ht="15">
      <c r="A9" s="1"/>
      <c r="B9" s="3">
        <v>2011</v>
      </c>
      <c r="C9" s="37">
        <v>2</v>
      </c>
      <c r="D9" s="9">
        <v>10330</v>
      </c>
      <c r="E9" s="9">
        <v>54344</v>
      </c>
      <c r="F9" s="9">
        <v>236282</v>
      </c>
      <c r="G9" s="9">
        <v>300956</v>
      </c>
      <c r="H9" s="9">
        <v>96476</v>
      </c>
      <c r="I9" s="9">
        <v>0</v>
      </c>
      <c r="J9" s="9">
        <v>35302</v>
      </c>
      <c r="K9" s="1"/>
      <c r="L9" s="43">
        <v>0</v>
      </c>
      <c r="M9" s="43">
        <v>0</v>
      </c>
      <c r="N9" s="43">
        <v>0</v>
      </c>
      <c r="O9" s="43">
        <v>4</v>
      </c>
      <c r="P9" s="44">
        <v>0</v>
      </c>
      <c r="Q9" s="44">
        <v>0</v>
      </c>
      <c r="R9" s="43">
        <v>4</v>
      </c>
      <c r="S9" s="1"/>
      <c r="T9" s="45">
        <v>0</v>
      </c>
      <c r="U9" s="43">
        <v>0</v>
      </c>
      <c r="V9" s="43">
        <v>0</v>
      </c>
      <c r="W9" s="43">
        <v>1</v>
      </c>
      <c r="X9" s="43">
        <v>0</v>
      </c>
      <c r="Y9" s="43">
        <v>0</v>
      </c>
      <c r="Z9" s="43">
        <v>1</v>
      </c>
      <c r="AA9" s="43">
        <v>12150</v>
      </c>
      <c r="AB9" s="1"/>
      <c r="AC9" s="46">
        <v>1007</v>
      </c>
      <c r="AD9" s="42"/>
      <c r="AE9" s="43">
        <v>25861</v>
      </c>
      <c r="AF9" s="43">
        <v>806</v>
      </c>
      <c r="AG9" s="43">
        <v>0</v>
      </c>
      <c r="AH9" s="43">
        <v>0</v>
      </c>
      <c r="AI9" s="9">
        <v>3480</v>
      </c>
      <c r="AJ9" s="47"/>
      <c r="AK9" s="44"/>
      <c r="AL9" s="43"/>
      <c r="AM9" s="48"/>
      <c r="AN9" s="43">
        <v>2</v>
      </c>
      <c r="AO9" s="48">
        <v>3</v>
      </c>
      <c r="AP9" s="43">
        <v>2</v>
      </c>
      <c r="AQ9" s="1"/>
      <c r="AR9" s="43"/>
      <c r="AS9" s="9"/>
      <c r="AT9" s="43"/>
      <c r="AU9" s="49"/>
      <c r="AV9" s="1"/>
      <c r="AW9" s="43">
        <v>373</v>
      </c>
      <c r="AX9" s="43">
        <v>0</v>
      </c>
      <c r="AY9" s="43">
        <v>0</v>
      </c>
      <c r="AZ9" s="43">
        <v>0</v>
      </c>
      <c r="BA9" s="43">
        <v>0</v>
      </c>
      <c r="BB9" s="43">
        <v>0</v>
      </c>
      <c r="BC9" s="43">
        <v>0</v>
      </c>
      <c r="BD9" s="43">
        <v>0</v>
      </c>
      <c r="BE9" s="43">
        <v>0</v>
      </c>
      <c r="BF9" s="43">
        <v>0</v>
      </c>
      <c r="BG9" s="43">
        <v>0</v>
      </c>
      <c r="BH9" s="43">
        <v>0</v>
      </c>
      <c r="BI9" s="43">
        <v>0</v>
      </c>
      <c r="BJ9" s="43">
        <v>0</v>
      </c>
      <c r="BK9" s="43">
        <v>0</v>
      </c>
      <c r="BL9" s="43">
        <v>40</v>
      </c>
      <c r="BM9" s="43">
        <v>0</v>
      </c>
      <c r="BN9" s="43">
        <v>0</v>
      </c>
      <c r="BO9" s="43">
        <v>2</v>
      </c>
      <c r="BP9" s="43">
        <v>0</v>
      </c>
      <c r="BQ9" s="43">
        <v>0</v>
      </c>
      <c r="BR9" s="43">
        <v>0</v>
      </c>
      <c r="BS9" s="43">
        <v>0</v>
      </c>
      <c r="BT9" s="43">
        <v>85</v>
      </c>
      <c r="BU9" s="43">
        <v>8</v>
      </c>
      <c r="BV9" s="43">
        <v>68</v>
      </c>
      <c r="BW9" s="43">
        <v>0</v>
      </c>
      <c r="BX9" s="43">
        <v>0</v>
      </c>
      <c r="BY9" s="43">
        <v>450</v>
      </c>
      <c r="BZ9" s="43">
        <v>3</v>
      </c>
      <c r="CA9" s="43">
        <v>0</v>
      </c>
      <c r="CB9" s="1"/>
      <c r="CC9" s="1"/>
    </row>
    <row r="10" spans="1:81" ht="15">
      <c r="A10" s="1"/>
      <c r="B10" s="3">
        <v>2011</v>
      </c>
      <c r="C10" s="37">
        <v>3</v>
      </c>
      <c r="D10" s="9">
        <v>21993</v>
      </c>
      <c r="E10" s="9">
        <v>112069</v>
      </c>
      <c r="F10" s="9">
        <v>246218</v>
      </c>
      <c r="G10" s="9">
        <v>380280</v>
      </c>
      <c r="H10" s="9">
        <v>32640</v>
      </c>
      <c r="I10" s="9">
        <v>0</v>
      </c>
      <c r="J10" s="9">
        <v>5200000</v>
      </c>
      <c r="K10" s="1"/>
      <c r="L10" s="43">
        <v>0</v>
      </c>
      <c r="M10" s="43">
        <v>0</v>
      </c>
      <c r="N10" s="43">
        <v>0</v>
      </c>
      <c r="O10" s="43">
        <v>34</v>
      </c>
      <c r="P10" s="44">
        <v>0</v>
      </c>
      <c r="Q10" s="44">
        <v>0</v>
      </c>
      <c r="R10" s="43">
        <v>34</v>
      </c>
      <c r="S10" s="1"/>
      <c r="T10" s="45">
        <v>0</v>
      </c>
      <c r="U10" s="43">
        <v>0</v>
      </c>
      <c r="V10" s="43">
        <v>0</v>
      </c>
      <c r="W10" s="43">
        <v>1</v>
      </c>
      <c r="X10" s="43">
        <v>0</v>
      </c>
      <c r="Y10" s="43">
        <v>0</v>
      </c>
      <c r="Z10" s="43">
        <v>1</v>
      </c>
      <c r="AA10" s="43">
        <v>300000</v>
      </c>
      <c r="AB10" s="1"/>
      <c r="AC10" s="46">
        <v>2894</v>
      </c>
      <c r="AD10" s="42"/>
      <c r="AE10" s="43">
        <v>0</v>
      </c>
      <c r="AF10" s="43">
        <v>0</v>
      </c>
      <c r="AG10" s="43">
        <v>0</v>
      </c>
      <c r="AH10" s="43">
        <v>0</v>
      </c>
      <c r="AI10" s="9"/>
      <c r="AJ10" s="47"/>
      <c r="AK10" s="44"/>
      <c r="AL10" s="43"/>
      <c r="AM10" s="48"/>
      <c r="AN10" s="43"/>
      <c r="AO10" s="48">
        <v>1</v>
      </c>
      <c r="AP10" s="43">
        <v>1</v>
      </c>
      <c r="AQ10" s="1"/>
      <c r="AR10" s="43"/>
      <c r="AS10" s="9"/>
      <c r="AT10" s="43">
        <v>1</v>
      </c>
      <c r="AU10" s="49">
        <v>1040000</v>
      </c>
      <c r="AV10" s="1"/>
      <c r="AW10" s="43">
        <v>200</v>
      </c>
      <c r="AX10" s="43">
        <v>0</v>
      </c>
      <c r="AY10" s="43">
        <v>0</v>
      </c>
      <c r="AZ10" s="43">
        <v>814</v>
      </c>
      <c r="BA10" s="43">
        <v>0</v>
      </c>
      <c r="BB10" s="43">
        <v>0</v>
      </c>
      <c r="BC10" s="43">
        <v>0</v>
      </c>
      <c r="BD10" s="43">
        <v>0</v>
      </c>
      <c r="BE10" s="43">
        <v>0</v>
      </c>
      <c r="BF10" s="43">
        <v>0</v>
      </c>
      <c r="BG10" s="43">
        <v>0</v>
      </c>
      <c r="BH10" s="43">
        <v>0</v>
      </c>
      <c r="BI10" s="43">
        <v>0</v>
      </c>
      <c r="BJ10" s="43">
        <v>0</v>
      </c>
      <c r="BK10" s="43">
        <v>0</v>
      </c>
      <c r="BL10" s="43">
        <v>0</v>
      </c>
      <c r="BM10" s="43">
        <v>0</v>
      </c>
      <c r="BN10" s="43">
        <v>0</v>
      </c>
      <c r="BO10" s="43">
        <v>26</v>
      </c>
      <c r="BP10" s="43">
        <v>0</v>
      </c>
      <c r="BQ10" s="43">
        <v>0</v>
      </c>
      <c r="BR10" s="43">
        <v>0</v>
      </c>
      <c r="BS10" s="43">
        <v>0</v>
      </c>
      <c r="BT10" s="43">
        <v>83</v>
      </c>
      <c r="BU10" s="43">
        <v>6</v>
      </c>
      <c r="BV10" s="43">
        <v>104</v>
      </c>
      <c r="BW10" s="43">
        <v>1</v>
      </c>
      <c r="BX10" s="43">
        <v>150</v>
      </c>
      <c r="BY10" s="43">
        <v>1138</v>
      </c>
      <c r="BZ10" s="43">
        <v>266</v>
      </c>
      <c r="CA10" s="43">
        <v>0</v>
      </c>
      <c r="CB10" s="1"/>
      <c r="CC10" s="1"/>
    </row>
    <row r="11" spans="1:81" ht="15">
      <c r="A11" s="1"/>
      <c r="B11" s="3">
        <v>2011</v>
      </c>
      <c r="C11" s="37">
        <v>4</v>
      </c>
      <c r="D11" s="9">
        <v>33926</v>
      </c>
      <c r="E11" s="9">
        <v>484167</v>
      </c>
      <c r="F11" s="9">
        <v>263203</v>
      </c>
      <c r="G11" s="9">
        <v>781296</v>
      </c>
      <c r="H11" s="9">
        <v>0</v>
      </c>
      <c r="I11" s="9">
        <v>0</v>
      </c>
      <c r="J11" s="9">
        <v>382485</v>
      </c>
      <c r="K11" s="1"/>
      <c r="L11" s="43">
        <v>0</v>
      </c>
      <c r="M11" s="43">
        <v>0</v>
      </c>
      <c r="N11" s="43">
        <v>0</v>
      </c>
      <c r="O11" s="43">
        <v>14</v>
      </c>
      <c r="P11" s="44">
        <v>0</v>
      </c>
      <c r="Q11" s="44">
        <v>0</v>
      </c>
      <c r="R11" s="43">
        <v>14</v>
      </c>
      <c r="S11" s="1"/>
      <c r="T11" s="45">
        <v>0</v>
      </c>
      <c r="U11" s="43">
        <v>0</v>
      </c>
      <c r="V11" s="43">
        <v>0</v>
      </c>
      <c r="W11" s="43">
        <v>1</v>
      </c>
      <c r="X11" s="43">
        <v>0</v>
      </c>
      <c r="Y11" s="43">
        <v>0</v>
      </c>
      <c r="Z11" s="43">
        <v>1</v>
      </c>
      <c r="AA11" s="43">
        <v>37448</v>
      </c>
      <c r="AB11" s="1"/>
      <c r="AC11" s="46">
        <v>2888</v>
      </c>
      <c r="AD11" s="42"/>
      <c r="AE11" s="43">
        <v>0</v>
      </c>
      <c r="AF11" s="43">
        <v>0</v>
      </c>
      <c r="AG11" s="43">
        <v>0</v>
      </c>
      <c r="AH11" s="43">
        <v>0</v>
      </c>
      <c r="AI11" s="9"/>
      <c r="AJ11" s="47"/>
      <c r="AK11" s="44"/>
      <c r="AL11" s="43"/>
      <c r="AM11" s="48"/>
      <c r="AN11" s="43">
        <v>2</v>
      </c>
      <c r="AO11" s="48"/>
      <c r="AP11" s="43"/>
      <c r="AQ11" s="1"/>
      <c r="AR11" s="43"/>
      <c r="AS11" s="9"/>
      <c r="AT11" s="43">
        <v>1</v>
      </c>
      <c r="AU11" s="49">
        <v>478420</v>
      </c>
      <c r="AV11" s="1"/>
      <c r="AW11" s="43">
        <v>300</v>
      </c>
      <c r="AX11" s="43">
        <v>0</v>
      </c>
      <c r="AY11" s="43">
        <v>0</v>
      </c>
      <c r="AZ11" s="43">
        <v>1500</v>
      </c>
      <c r="BA11" s="43">
        <v>0</v>
      </c>
      <c r="BB11" s="43">
        <v>0</v>
      </c>
      <c r="BC11" s="43">
        <v>0</v>
      </c>
      <c r="BD11" s="43">
        <v>0</v>
      </c>
      <c r="BE11" s="43">
        <v>0</v>
      </c>
      <c r="BF11" s="43">
        <v>0</v>
      </c>
      <c r="BG11" s="43">
        <v>0</v>
      </c>
      <c r="BH11" s="43">
        <v>0</v>
      </c>
      <c r="BI11" s="43">
        <v>0</v>
      </c>
      <c r="BJ11" s="43">
        <v>0</v>
      </c>
      <c r="BK11" s="43">
        <v>0</v>
      </c>
      <c r="BL11" s="43">
        <v>0</v>
      </c>
      <c r="BM11" s="43">
        <v>0</v>
      </c>
      <c r="BN11" s="43">
        <v>0</v>
      </c>
      <c r="BO11" s="43">
        <v>17</v>
      </c>
      <c r="BP11" s="43">
        <v>0</v>
      </c>
      <c r="BQ11" s="43">
        <v>0</v>
      </c>
      <c r="BR11" s="43">
        <v>0</v>
      </c>
      <c r="BS11" s="43">
        <v>0</v>
      </c>
      <c r="BT11" s="43">
        <v>255</v>
      </c>
      <c r="BU11" s="43">
        <v>5</v>
      </c>
      <c r="BV11" s="43">
        <v>73</v>
      </c>
      <c r="BW11" s="43">
        <v>0</v>
      </c>
      <c r="BX11" s="43">
        <v>0</v>
      </c>
      <c r="BY11" s="43">
        <v>700</v>
      </c>
      <c r="BZ11" s="43">
        <v>68</v>
      </c>
      <c r="CA11" s="43">
        <v>0</v>
      </c>
      <c r="CB11" s="1"/>
      <c r="CC11" s="1"/>
    </row>
    <row r="12" spans="1:81" ht="15">
      <c r="A12" s="1"/>
      <c r="B12" s="3">
        <v>2012</v>
      </c>
      <c r="C12" s="37">
        <v>1</v>
      </c>
      <c r="D12" s="9">
        <v>19845</v>
      </c>
      <c r="E12" s="9">
        <v>683374</v>
      </c>
      <c r="F12" s="9">
        <v>215857</v>
      </c>
      <c r="G12" s="9">
        <v>919076</v>
      </c>
      <c r="H12" s="9">
        <v>0</v>
      </c>
      <c r="I12" s="9">
        <v>0</v>
      </c>
      <c r="J12" s="9">
        <v>601321</v>
      </c>
      <c r="K12" s="1"/>
      <c r="L12" s="43">
        <v>0</v>
      </c>
      <c r="M12" s="43">
        <v>0</v>
      </c>
      <c r="N12" s="43">
        <v>0</v>
      </c>
      <c r="O12" s="43">
        <v>17</v>
      </c>
      <c r="P12" s="44">
        <v>0</v>
      </c>
      <c r="Q12" s="44">
        <v>0</v>
      </c>
      <c r="R12" s="43">
        <v>17</v>
      </c>
      <c r="S12" s="1"/>
      <c r="T12" s="45">
        <v>0</v>
      </c>
      <c r="U12" s="43">
        <v>0</v>
      </c>
      <c r="V12" s="43">
        <v>0</v>
      </c>
      <c r="W12" s="43">
        <v>2</v>
      </c>
      <c r="X12" s="43">
        <v>0</v>
      </c>
      <c r="Y12" s="43">
        <v>0</v>
      </c>
      <c r="Z12" s="43">
        <v>2</v>
      </c>
      <c r="AA12" s="43">
        <v>721318</v>
      </c>
      <c r="AB12" s="1"/>
      <c r="AC12" s="46">
        <v>5019</v>
      </c>
      <c r="AD12" s="42"/>
      <c r="AE12" s="43">
        <v>0</v>
      </c>
      <c r="AF12" s="43">
        <v>0</v>
      </c>
      <c r="AG12" s="43">
        <v>0</v>
      </c>
      <c r="AH12" s="43">
        <v>0</v>
      </c>
      <c r="AI12" s="9">
        <v>0</v>
      </c>
      <c r="AJ12" s="47"/>
      <c r="AK12" s="44"/>
      <c r="AL12" s="43"/>
      <c r="AM12" s="48"/>
      <c r="AN12" s="43">
        <v>16</v>
      </c>
      <c r="AO12" s="48">
        <v>0</v>
      </c>
      <c r="AP12" s="43">
        <v>0</v>
      </c>
      <c r="AQ12" s="1"/>
      <c r="AR12" s="43"/>
      <c r="AS12" s="9"/>
      <c r="AT12" s="43">
        <v>2</v>
      </c>
      <c r="AU12" s="49">
        <v>609200</v>
      </c>
      <c r="AV12" s="1"/>
      <c r="AW12" s="43">
        <v>1680</v>
      </c>
      <c r="AX12" s="43">
        <v>0</v>
      </c>
      <c r="AY12" s="43">
        <v>0</v>
      </c>
      <c r="AZ12" s="43">
        <v>6600</v>
      </c>
      <c r="BA12" s="43">
        <v>1</v>
      </c>
      <c r="BB12" s="43">
        <v>0</v>
      </c>
      <c r="BC12" s="43">
        <v>0</v>
      </c>
      <c r="BD12" s="43">
        <v>0</v>
      </c>
      <c r="BE12" s="43">
        <v>0</v>
      </c>
      <c r="BF12" s="43">
        <v>0</v>
      </c>
      <c r="BG12" s="43">
        <v>0</v>
      </c>
      <c r="BH12" s="43">
        <v>0</v>
      </c>
      <c r="BI12" s="43">
        <v>1</v>
      </c>
      <c r="BJ12" s="43">
        <v>0</v>
      </c>
      <c r="BK12" s="43">
        <v>0</v>
      </c>
      <c r="BL12" s="43">
        <v>0</v>
      </c>
      <c r="BM12" s="43">
        <v>0</v>
      </c>
      <c r="BN12" s="43">
        <v>0</v>
      </c>
      <c r="BO12" s="43">
        <v>13</v>
      </c>
      <c r="BP12" s="43">
        <v>0</v>
      </c>
      <c r="BQ12" s="43">
        <v>0</v>
      </c>
      <c r="BR12" s="43">
        <v>0</v>
      </c>
      <c r="BS12" s="43">
        <v>0</v>
      </c>
      <c r="BT12" s="43">
        <v>0</v>
      </c>
      <c r="BU12" s="43">
        <v>6</v>
      </c>
      <c r="BV12" s="43">
        <v>0</v>
      </c>
      <c r="BW12" s="43">
        <v>0</v>
      </c>
      <c r="BX12" s="43">
        <v>0</v>
      </c>
      <c r="BY12" s="43">
        <v>536</v>
      </c>
      <c r="BZ12" s="43">
        <v>82</v>
      </c>
      <c r="CA12" s="43">
        <v>0</v>
      </c>
      <c r="CB12" s="1"/>
      <c r="CC12" s="1"/>
    </row>
    <row r="13" spans="1:81" ht="15">
      <c r="A13" s="1"/>
      <c r="B13" s="3">
        <v>2012</v>
      </c>
      <c r="C13" s="37">
        <v>2</v>
      </c>
      <c r="D13" s="9">
        <v>11181</v>
      </c>
      <c r="E13" s="9">
        <v>37613</v>
      </c>
      <c r="F13" s="9">
        <v>332838</v>
      </c>
      <c r="G13" s="9">
        <v>381632</v>
      </c>
      <c r="H13" s="9">
        <v>819315</v>
      </c>
      <c r="I13" s="9">
        <v>1381965</v>
      </c>
      <c r="J13" s="9">
        <v>120491</v>
      </c>
      <c r="K13" s="1"/>
      <c r="L13" s="43">
        <v>0</v>
      </c>
      <c r="M13" s="43">
        <v>0</v>
      </c>
      <c r="N13" s="43">
        <v>0</v>
      </c>
      <c r="O13" s="43">
        <v>9</v>
      </c>
      <c r="P13" s="44">
        <v>0</v>
      </c>
      <c r="Q13" s="44">
        <v>0</v>
      </c>
      <c r="R13" s="43">
        <v>9</v>
      </c>
      <c r="S13" s="1"/>
      <c r="T13" s="45">
        <v>0</v>
      </c>
      <c r="U13" s="43">
        <v>0</v>
      </c>
      <c r="V13" s="43">
        <v>0</v>
      </c>
      <c r="W13" s="43">
        <v>1</v>
      </c>
      <c r="X13" s="43">
        <v>0</v>
      </c>
      <c r="Y13" s="43">
        <v>0</v>
      </c>
      <c r="Z13" s="43">
        <v>1</v>
      </c>
      <c r="AA13" s="43">
        <v>107394</v>
      </c>
      <c r="AB13" s="1"/>
      <c r="AC13" s="46">
        <v>3948</v>
      </c>
      <c r="AD13" s="42"/>
      <c r="AE13" s="43">
        <v>0</v>
      </c>
      <c r="AF13" s="43">
        <v>0</v>
      </c>
      <c r="AG13" s="43">
        <v>0</v>
      </c>
      <c r="AH13" s="43">
        <v>0</v>
      </c>
      <c r="AI13" s="9"/>
      <c r="AJ13" s="47"/>
      <c r="AK13" s="44"/>
      <c r="AL13" s="43"/>
      <c r="AM13" s="48"/>
      <c r="AN13" s="43"/>
      <c r="AO13" s="48">
        <v>2</v>
      </c>
      <c r="AP13" s="43">
        <v>2</v>
      </c>
      <c r="AQ13" s="1"/>
      <c r="AR13" s="43"/>
      <c r="AS13" s="9"/>
      <c r="AT13" s="43">
        <v>1</v>
      </c>
      <c r="AU13" s="49">
        <v>240000</v>
      </c>
      <c r="AV13" s="1"/>
      <c r="AW13" s="43">
        <v>325</v>
      </c>
      <c r="AX13" s="43">
        <v>0</v>
      </c>
      <c r="AY13" s="43">
        <v>0</v>
      </c>
      <c r="AZ13" s="43">
        <v>6600</v>
      </c>
      <c r="BA13" s="43">
        <v>0</v>
      </c>
      <c r="BB13" s="43">
        <v>0</v>
      </c>
      <c r="BC13" s="43">
        <v>0</v>
      </c>
      <c r="BD13" s="43">
        <v>0</v>
      </c>
      <c r="BE13" s="43">
        <v>0</v>
      </c>
      <c r="BF13" s="43">
        <v>0</v>
      </c>
      <c r="BG13" s="43">
        <v>0</v>
      </c>
      <c r="BH13" s="43">
        <v>0</v>
      </c>
      <c r="BI13" s="43">
        <v>0</v>
      </c>
      <c r="BJ13" s="43">
        <v>0</v>
      </c>
      <c r="BK13" s="43">
        <v>0</v>
      </c>
      <c r="BL13" s="43">
        <v>0</v>
      </c>
      <c r="BM13" s="43">
        <v>0</v>
      </c>
      <c r="BN13" s="43">
        <v>40</v>
      </c>
      <c r="BO13" s="43">
        <v>31</v>
      </c>
      <c r="BP13" s="43">
        <v>0</v>
      </c>
      <c r="BQ13" s="43">
        <v>0</v>
      </c>
      <c r="BR13" s="43">
        <v>0</v>
      </c>
      <c r="BS13" s="43">
        <v>0</v>
      </c>
      <c r="BT13" s="43">
        <v>0</v>
      </c>
      <c r="BU13" s="43">
        <v>5</v>
      </c>
      <c r="BV13" s="43">
        <v>0</v>
      </c>
      <c r="BW13" s="43">
        <v>0</v>
      </c>
      <c r="BX13" s="43">
        <v>0</v>
      </c>
      <c r="BY13" s="43">
        <v>1338</v>
      </c>
      <c r="BZ13" s="43">
        <v>98</v>
      </c>
      <c r="CA13" s="43">
        <v>0</v>
      </c>
      <c r="CB13" s="1"/>
      <c r="CC13" s="1"/>
    </row>
    <row r="14" spans="1:81" ht="15">
      <c r="A14" s="1"/>
      <c r="B14" s="3">
        <v>2012</v>
      </c>
      <c r="C14" s="37">
        <v>3</v>
      </c>
      <c r="D14" s="9">
        <v>28113</v>
      </c>
      <c r="E14" s="9">
        <v>257705</v>
      </c>
      <c r="F14" s="9">
        <v>349201</v>
      </c>
      <c r="G14" s="9">
        <v>635019</v>
      </c>
      <c r="H14" s="9">
        <v>1483257</v>
      </c>
      <c r="I14" s="9">
        <v>477066</v>
      </c>
      <c r="J14" s="9">
        <v>765290</v>
      </c>
      <c r="K14" s="1"/>
      <c r="L14" s="43">
        <v>0</v>
      </c>
      <c r="M14" s="43">
        <v>0</v>
      </c>
      <c r="N14" s="43">
        <v>0</v>
      </c>
      <c r="O14" s="43">
        <v>4</v>
      </c>
      <c r="P14" s="44">
        <v>0</v>
      </c>
      <c r="Q14" s="44">
        <v>0</v>
      </c>
      <c r="R14" s="43">
        <v>4</v>
      </c>
      <c r="S14" s="1"/>
      <c r="T14" s="45">
        <v>0</v>
      </c>
      <c r="U14" s="43">
        <v>0</v>
      </c>
      <c r="V14" s="43">
        <v>0</v>
      </c>
      <c r="W14" s="43">
        <v>5</v>
      </c>
      <c r="X14" s="43">
        <v>0</v>
      </c>
      <c r="Y14" s="43">
        <v>0</v>
      </c>
      <c r="Z14" s="43">
        <v>5</v>
      </c>
      <c r="AA14" s="43">
        <v>246505</v>
      </c>
      <c r="AB14" s="1"/>
      <c r="AC14" s="46">
        <v>10015</v>
      </c>
      <c r="AD14" s="42"/>
      <c r="AE14" s="43">
        <v>1938607</v>
      </c>
      <c r="AF14" s="43">
        <v>0</v>
      </c>
      <c r="AG14" s="43">
        <v>0</v>
      </c>
      <c r="AH14" s="43">
        <v>0</v>
      </c>
      <c r="AI14" s="9">
        <v>225323</v>
      </c>
      <c r="AJ14" s="47"/>
      <c r="AK14" s="44"/>
      <c r="AL14" s="43"/>
      <c r="AM14" s="48"/>
      <c r="AN14" s="43">
        <v>10</v>
      </c>
      <c r="AO14" s="48">
        <v>1</v>
      </c>
      <c r="AP14" s="43">
        <v>1</v>
      </c>
      <c r="AQ14" s="1"/>
      <c r="AR14" s="43"/>
      <c r="AS14" s="9"/>
      <c r="AT14" s="43">
        <v>5</v>
      </c>
      <c r="AU14" s="49">
        <v>668495</v>
      </c>
      <c r="AV14" s="1"/>
      <c r="AW14" s="43">
        <v>640</v>
      </c>
      <c r="AX14" s="43">
        <v>0</v>
      </c>
      <c r="AY14" s="43">
        <v>0</v>
      </c>
      <c r="AZ14" s="43">
        <v>50000</v>
      </c>
      <c r="BA14" s="43">
        <v>0</v>
      </c>
      <c r="BB14" s="43">
        <v>0</v>
      </c>
      <c r="BC14" s="43">
        <v>0</v>
      </c>
      <c r="BD14" s="43">
        <v>0</v>
      </c>
      <c r="BE14" s="43">
        <v>0</v>
      </c>
      <c r="BF14" s="43">
        <v>0</v>
      </c>
      <c r="BG14" s="43">
        <v>0</v>
      </c>
      <c r="BH14" s="43">
        <v>0</v>
      </c>
      <c r="BI14" s="43">
        <v>0</v>
      </c>
      <c r="BJ14" s="43">
        <v>0</v>
      </c>
      <c r="BK14" s="43">
        <v>0</v>
      </c>
      <c r="BL14" s="43">
        <v>0</v>
      </c>
      <c r="BM14" s="43">
        <v>0</v>
      </c>
      <c r="BN14" s="43">
        <v>0</v>
      </c>
      <c r="BO14" s="43">
        <v>43</v>
      </c>
      <c r="BP14" s="43">
        <v>0</v>
      </c>
      <c r="BQ14" s="43">
        <v>0</v>
      </c>
      <c r="BR14" s="43">
        <v>0</v>
      </c>
      <c r="BS14" s="43">
        <v>0</v>
      </c>
      <c r="BT14" s="43">
        <v>0</v>
      </c>
      <c r="BU14" s="43">
        <v>7</v>
      </c>
      <c r="BV14" s="43">
        <v>0</v>
      </c>
      <c r="BW14" s="43">
        <v>2</v>
      </c>
      <c r="BX14" s="43">
        <v>0</v>
      </c>
      <c r="BY14" s="43">
        <v>1707</v>
      </c>
      <c r="BZ14" s="43">
        <v>98</v>
      </c>
      <c r="CA14" s="43">
        <v>0</v>
      </c>
      <c r="CB14" s="1"/>
      <c r="CC14" s="1"/>
    </row>
    <row r="15" spans="1:81" ht="15">
      <c r="A15" s="1"/>
      <c r="B15" s="3">
        <v>2012</v>
      </c>
      <c r="C15" s="37">
        <v>4</v>
      </c>
      <c r="D15" s="9">
        <v>13791</v>
      </c>
      <c r="E15" s="9">
        <v>3600</v>
      </c>
      <c r="F15" s="9">
        <v>171959</v>
      </c>
      <c r="G15" s="9">
        <v>189350</v>
      </c>
      <c r="H15" s="9">
        <v>774000</v>
      </c>
      <c r="I15" s="9">
        <v>1077080</v>
      </c>
      <c r="J15" s="9">
        <v>5721863</v>
      </c>
      <c r="K15" s="1"/>
      <c r="L15" s="43">
        <v>0</v>
      </c>
      <c r="M15" s="43">
        <v>0</v>
      </c>
      <c r="N15" s="43">
        <v>0</v>
      </c>
      <c r="O15" s="43">
        <v>50</v>
      </c>
      <c r="P15" s="44">
        <v>0</v>
      </c>
      <c r="Q15" s="44">
        <v>0</v>
      </c>
      <c r="R15" s="43">
        <v>50</v>
      </c>
      <c r="S15" s="1"/>
      <c r="T15" s="45">
        <v>0</v>
      </c>
      <c r="U15" s="43">
        <v>0</v>
      </c>
      <c r="V15" s="43">
        <v>0</v>
      </c>
      <c r="W15" s="43">
        <v>35</v>
      </c>
      <c r="X15" s="43">
        <v>0</v>
      </c>
      <c r="Y15" s="43">
        <v>0</v>
      </c>
      <c r="Z15" s="43">
        <v>35</v>
      </c>
      <c r="AA15" s="43">
        <v>4261481</v>
      </c>
      <c r="AB15" s="1"/>
      <c r="AC15" s="46">
        <v>2984</v>
      </c>
      <c r="AD15" s="42"/>
      <c r="AE15" s="43">
        <v>3640423</v>
      </c>
      <c r="AF15" s="43">
        <v>67792</v>
      </c>
      <c r="AG15" s="43">
        <v>0</v>
      </c>
      <c r="AH15" s="43">
        <v>591</v>
      </c>
      <c r="AI15" s="9">
        <v>438699</v>
      </c>
      <c r="AJ15" s="47"/>
      <c r="AK15" s="44"/>
      <c r="AL15" s="43"/>
      <c r="AM15" s="48"/>
      <c r="AN15" s="43">
        <v>10</v>
      </c>
      <c r="AO15" s="48">
        <v>1</v>
      </c>
      <c r="AP15" s="43">
        <v>1</v>
      </c>
      <c r="AQ15" s="1"/>
      <c r="AR15" s="43"/>
      <c r="AS15" s="9"/>
      <c r="AT15" s="43">
        <v>35</v>
      </c>
      <c r="AU15" s="49">
        <v>4857870</v>
      </c>
      <c r="AV15" s="1"/>
      <c r="AW15" s="43">
        <v>10700</v>
      </c>
      <c r="AX15" s="43">
        <v>0</v>
      </c>
      <c r="AY15" s="43">
        <v>0</v>
      </c>
      <c r="AZ15" s="43">
        <v>20000</v>
      </c>
      <c r="BA15" s="43">
        <v>0</v>
      </c>
      <c r="BB15" s="43">
        <v>0</v>
      </c>
      <c r="BC15" s="43">
        <v>0</v>
      </c>
      <c r="BD15" s="43">
        <v>0</v>
      </c>
      <c r="BE15" s="43">
        <v>0</v>
      </c>
      <c r="BF15" s="43">
        <v>0</v>
      </c>
      <c r="BG15" s="43">
        <v>0</v>
      </c>
      <c r="BH15" s="43">
        <v>0</v>
      </c>
      <c r="BI15" s="43">
        <v>0</v>
      </c>
      <c r="BJ15" s="43">
        <v>0</v>
      </c>
      <c r="BK15" s="43">
        <v>0</v>
      </c>
      <c r="BL15" s="43">
        <v>0</v>
      </c>
      <c r="BM15" s="43">
        <v>0</v>
      </c>
      <c r="BN15" s="43">
        <v>1</v>
      </c>
      <c r="BO15" s="43">
        <v>50</v>
      </c>
      <c r="BP15" s="43">
        <v>0</v>
      </c>
      <c r="BQ15" s="43">
        <v>0</v>
      </c>
      <c r="BR15" s="43">
        <v>0</v>
      </c>
      <c r="BS15" s="43">
        <v>0</v>
      </c>
      <c r="BT15" s="43">
        <v>0</v>
      </c>
      <c r="BU15" s="43">
        <v>15</v>
      </c>
      <c r="BV15" s="43">
        <v>0</v>
      </c>
      <c r="BW15" s="43">
        <v>1</v>
      </c>
      <c r="BX15" s="43">
        <v>45</v>
      </c>
      <c r="BY15" s="43">
        <v>1800</v>
      </c>
      <c r="BZ15" s="43">
        <v>100</v>
      </c>
      <c r="CA15" s="43">
        <v>1</v>
      </c>
      <c r="CB15" s="1"/>
      <c r="CC15" s="1"/>
    </row>
    <row r="16" spans="1:81" ht="15">
      <c r="A16" s="1"/>
      <c r="B16" s="3">
        <v>2013</v>
      </c>
      <c r="C16" s="37">
        <v>1</v>
      </c>
      <c r="D16" s="9">
        <v>14931</v>
      </c>
      <c r="E16" s="9">
        <v>0</v>
      </c>
      <c r="F16" s="9">
        <v>271003</v>
      </c>
      <c r="G16" s="9">
        <v>285934</v>
      </c>
      <c r="H16" s="9">
        <v>0</v>
      </c>
      <c r="I16" s="9">
        <v>0</v>
      </c>
      <c r="J16" s="9">
        <v>647377</v>
      </c>
      <c r="K16" s="1"/>
      <c r="L16" s="43">
        <v>6</v>
      </c>
      <c r="M16" s="43">
        <v>25</v>
      </c>
      <c r="N16" s="43">
        <v>10</v>
      </c>
      <c r="O16" s="43">
        <v>30</v>
      </c>
      <c r="P16" s="44">
        <v>0</v>
      </c>
      <c r="Q16" s="44">
        <v>0</v>
      </c>
      <c r="R16" s="43">
        <v>61</v>
      </c>
      <c r="S16" s="1"/>
      <c r="T16" s="45">
        <v>0</v>
      </c>
      <c r="U16" s="43">
        <v>0</v>
      </c>
      <c r="V16" s="43">
        <v>0</v>
      </c>
      <c r="W16" s="43">
        <v>10</v>
      </c>
      <c r="X16" s="43">
        <v>0</v>
      </c>
      <c r="Y16" s="43">
        <v>0</v>
      </c>
      <c r="Z16" s="43">
        <v>10</v>
      </c>
      <c r="AA16" s="43">
        <v>302046</v>
      </c>
      <c r="AB16" s="1"/>
      <c r="AC16" s="46">
        <v>5919</v>
      </c>
      <c r="AD16" s="42"/>
      <c r="AE16" s="43">
        <v>405256</v>
      </c>
      <c r="AF16" s="43">
        <v>9210</v>
      </c>
      <c r="AG16" s="43">
        <v>0</v>
      </c>
      <c r="AH16" s="43">
        <v>0</v>
      </c>
      <c r="AI16" s="9">
        <v>115144</v>
      </c>
      <c r="AJ16" s="47"/>
      <c r="AK16" s="44"/>
      <c r="AL16" s="43"/>
      <c r="AM16" s="48"/>
      <c r="AN16" s="43">
        <v>13</v>
      </c>
      <c r="AO16" s="48">
        <v>0</v>
      </c>
      <c r="AP16" s="43">
        <v>0</v>
      </c>
      <c r="AQ16" s="1"/>
      <c r="AR16" s="43"/>
      <c r="AS16" s="9"/>
      <c r="AT16" s="43">
        <v>9</v>
      </c>
      <c r="AU16" s="49">
        <v>713870</v>
      </c>
      <c r="AV16" s="1"/>
      <c r="AW16" s="43">
        <v>2615</v>
      </c>
      <c r="AX16" s="43">
        <v>0</v>
      </c>
      <c r="AY16" s="43">
        <v>0</v>
      </c>
      <c r="AZ16" s="43">
        <v>0</v>
      </c>
      <c r="BA16" s="43">
        <v>0</v>
      </c>
      <c r="BB16" s="43">
        <v>0</v>
      </c>
      <c r="BC16" s="43">
        <v>0</v>
      </c>
      <c r="BD16" s="43">
        <v>0</v>
      </c>
      <c r="BE16" s="43">
        <v>0</v>
      </c>
      <c r="BF16" s="43">
        <v>0</v>
      </c>
      <c r="BG16" s="43">
        <v>0</v>
      </c>
      <c r="BH16" s="43">
        <v>0</v>
      </c>
      <c r="BI16" s="43">
        <v>0</v>
      </c>
      <c r="BJ16" s="43">
        <v>0</v>
      </c>
      <c r="BK16" s="43">
        <v>0</v>
      </c>
      <c r="BL16" s="43">
        <v>0</v>
      </c>
      <c r="BM16" s="43">
        <v>0</v>
      </c>
      <c r="BN16" s="43">
        <v>0</v>
      </c>
      <c r="BO16" s="43">
        <v>49</v>
      </c>
      <c r="BP16" s="43">
        <v>0</v>
      </c>
      <c r="BQ16" s="43">
        <v>0</v>
      </c>
      <c r="BR16" s="43">
        <v>0</v>
      </c>
      <c r="BS16" s="43">
        <v>0</v>
      </c>
      <c r="BT16" s="43">
        <v>0</v>
      </c>
      <c r="BU16" s="43">
        <v>0</v>
      </c>
      <c r="BV16" s="43">
        <v>0</v>
      </c>
      <c r="BW16" s="43">
        <v>0</v>
      </c>
      <c r="BX16" s="43">
        <v>0</v>
      </c>
      <c r="BY16" s="43">
        <v>1424</v>
      </c>
      <c r="BZ16" s="43">
        <v>93</v>
      </c>
      <c r="CA16" s="43">
        <v>1</v>
      </c>
      <c r="CB16" s="1"/>
      <c r="CC16" s="1"/>
    </row>
    <row r="17" spans="1:81" ht="15">
      <c r="A17" s="1"/>
      <c r="B17" s="3">
        <v>2013</v>
      </c>
      <c r="C17" s="37">
        <v>2</v>
      </c>
      <c r="D17" s="9">
        <v>6505</v>
      </c>
      <c r="E17" s="9">
        <v>33082</v>
      </c>
      <c r="F17" s="9">
        <v>129111</v>
      </c>
      <c r="G17" s="9">
        <v>168698</v>
      </c>
      <c r="H17" s="9">
        <v>0</v>
      </c>
      <c r="I17" s="9">
        <v>0</v>
      </c>
      <c r="J17" s="9">
        <v>388666</v>
      </c>
      <c r="K17" s="1"/>
      <c r="L17" s="43">
        <v>1047</v>
      </c>
      <c r="M17" s="43">
        <v>0</v>
      </c>
      <c r="N17" s="43">
        <v>0</v>
      </c>
      <c r="O17" s="43">
        <v>15</v>
      </c>
      <c r="P17" s="44">
        <v>0</v>
      </c>
      <c r="Q17" s="44">
        <v>0</v>
      </c>
      <c r="R17" s="43">
        <v>1062</v>
      </c>
      <c r="S17" s="1"/>
      <c r="T17" s="45">
        <v>0</v>
      </c>
      <c r="U17" s="43">
        <v>0</v>
      </c>
      <c r="V17" s="43">
        <v>0</v>
      </c>
      <c r="W17" s="43">
        <v>2</v>
      </c>
      <c r="X17" s="43">
        <v>0</v>
      </c>
      <c r="Y17" s="43">
        <v>0</v>
      </c>
      <c r="Z17" s="43">
        <v>2</v>
      </c>
      <c r="AA17" s="43">
        <v>513427</v>
      </c>
      <c r="AB17" s="1"/>
      <c r="AC17" s="46">
        <v>9109</v>
      </c>
      <c r="AD17" s="42"/>
      <c r="AE17" s="43">
        <v>568759</v>
      </c>
      <c r="AF17" s="43">
        <v>6990</v>
      </c>
      <c r="AG17" s="43">
        <v>0</v>
      </c>
      <c r="AH17" s="43">
        <v>0</v>
      </c>
      <c r="AI17" s="9">
        <v>50358</v>
      </c>
      <c r="AJ17" s="47"/>
      <c r="AK17" s="44"/>
      <c r="AL17" s="43"/>
      <c r="AM17" s="48"/>
      <c r="AN17" s="43">
        <v>25</v>
      </c>
      <c r="AO17" s="48">
        <v>0</v>
      </c>
      <c r="AP17" s="43">
        <v>0</v>
      </c>
      <c r="AQ17" s="1"/>
      <c r="AR17" s="43"/>
      <c r="AS17" s="9"/>
      <c r="AT17" s="43">
        <v>2</v>
      </c>
      <c r="AU17" s="49">
        <v>270999</v>
      </c>
      <c r="AV17" s="1"/>
      <c r="AW17" s="43">
        <v>250</v>
      </c>
      <c r="AX17" s="43">
        <v>0</v>
      </c>
      <c r="AY17" s="43">
        <v>0</v>
      </c>
      <c r="AZ17" s="43">
        <v>0</v>
      </c>
      <c r="BA17" s="43">
        <v>0</v>
      </c>
      <c r="BB17" s="43">
        <v>0</v>
      </c>
      <c r="BC17" s="43">
        <v>0</v>
      </c>
      <c r="BD17" s="43">
        <v>0</v>
      </c>
      <c r="BE17" s="43">
        <v>0</v>
      </c>
      <c r="BF17" s="43">
        <v>0</v>
      </c>
      <c r="BG17" s="43">
        <v>0</v>
      </c>
      <c r="BH17" s="43">
        <v>0</v>
      </c>
      <c r="BI17" s="43">
        <v>0</v>
      </c>
      <c r="BJ17" s="43">
        <v>0</v>
      </c>
      <c r="BK17" s="43">
        <v>0</v>
      </c>
      <c r="BL17" s="43">
        <v>0</v>
      </c>
      <c r="BM17" s="43">
        <v>0</v>
      </c>
      <c r="BN17" s="43">
        <v>0</v>
      </c>
      <c r="BO17" s="43">
        <v>85</v>
      </c>
      <c r="BP17" s="43">
        <v>0</v>
      </c>
      <c r="BQ17" s="43">
        <v>0</v>
      </c>
      <c r="BR17" s="43">
        <v>0</v>
      </c>
      <c r="BS17" s="43">
        <v>0</v>
      </c>
      <c r="BT17" s="43">
        <v>0</v>
      </c>
      <c r="BU17" s="43">
        <v>0</v>
      </c>
      <c r="BV17" s="43">
        <v>0</v>
      </c>
      <c r="BW17" s="43">
        <v>2</v>
      </c>
      <c r="BX17" s="43">
        <v>0</v>
      </c>
      <c r="BY17" s="43">
        <v>892</v>
      </c>
      <c r="BZ17" s="43">
        <v>109</v>
      </c>
      <c r="CA17" s="43">
        <v>11</v>
      </c>
      <c r="CB17" s="1"/>
      <c r="CC17" s="1"/>
    </row>
    <row r="18" spans="1:81" ht="15">
      <c r="A18" s="1"/>
      <c r="B18" s="38">
        <v>2013</v>
      </c>
      <c r="C18" s="37">
        <v>3</v>
      </c>
      <c r="D18" s="9">
        <v>0</v>
      </c>
      <c r="E18" s="9">
        <v>0</v>
      </c>
      <c r="F18" s="9">
        <v>249</v>
      </c>
      <c r="G18" s="9">
        <v>249</v>
      </c>
      <c r="H18" s="9">
        <v>0</v>
      </c>
      <c r="I18" s="9">
        <v>0</v>
      </c>
      <c r="J18" s="9">
        <v>1004349</v>
      </c>
      <c r="K18" s="1"/>
      <c r="L18" s="43">
        <v>0</v>
      </c>
      <c r="M18" s="43">
        <v>0</v>
      </c>
      <c r="N18" s="43">
        <v>0</v>
      </c>
      <c r="O18" s="43">
        <v>7</v>
      </c>
      <c r="P18" s="44">
        <v>0</v>
      </c>
      <c r="Q18" s="44">
        <v>0</v>
      </c>
      <c r="R18" s="43">
        <v>7</v>
      </c>
      <c r="S18" s="1"/>
      <c r="T18" s="45">
        <v>0</v>
      </c>
      <c r="U18" s="43">
        <v>0</v>
      </c>
      <c r="V18" s="43">
        <v>0</v>
      </c>
      <c r="W18" s="43">
        <v>7</v>
      </c>
      <c r="X18" s="43">
        <v>0</v>
      </c>
      <c r="Y18" s="43">
        <v>0</v>
      </c>
      <c r="Z18" s="43">
        <v>7</v>
      </c>
      <c r="AA18" s="43">
        <v>142538</v>
      </c>
      <c r="AB18" s="1"/>
      <c r="AC18" s="46">
        <v>6098</v>
      </c>
      <c r="AD18" s="42"/>
      <c r="AE18" s="43">
        <v>849532</v>
      </c>
      <c r="AF18" s="43">
        <v>6128</v>
      </c>
      <c r="AG18" s="43">
        <v>0</v>
      </c>
      <c r="AH18" s="43">
        <v>0</v>
      </c>
      <c r="AI18" s="9">
        <v>538720</v>
      </c>
      <c r="AJ18" s="47"/>
      <c r="AK18" s="44"/>
      <c r="AL18" s="43"/>
      <c r="AM18" s="48"/>
      <c r="AN18" s="43"/>
      <c r="AO18" s="48">
        <v>0</v>
      </c>
      <c r="AP18" s="43">
        <v>0</v>
      </c>
      <c r="AQ18" s="1"/>
      <c r="AR18" s="43"/>
      <c r="AS18" s="9"/>
      <c r="AT18" s="43">
        <v>7</v>
      </c>
      <c r="AU18" s="49">
        <v>1319891</v>
      </c>
      <c r="AV18" s="1"/>
      <c r="AW18" s="43">
        <v>310</v>
      </c>
      <c r="AX18" s="43">
        <v>0</v>
      </c>
      <c r="AY18" s="43">
        <v>0</v>
      </c>
      <c r="AZ18" s="43">
        <v>0</v>
      </c>
      <c r="BA18" s="43">
        <v>0</v>
      </c>
      <c r="BB18" s="43">
        <v>0</v>
      </c>
      <c r="BC18" s="43">
        <v>0</v>
      </c>
      <c r="BD18" s="43">
        <v>0</v>
      </c>
      <c r="BE18" s="43">
        <v>0</v>
      </c>
      <c r="BF18" s="43">
        <v>0</v>
      </c>
      <c r="BG18" s="43">
        <v>0</v>
      </c>
      <c r="BH18" s="43">
        <v>0</v>
      </c>
      <c r="BI18" s="43">
        <v>0</v>
      </c>
      <c r="BJ18" s="43">
        <v>0</v>
      </c>
      <c r="BK18" s="43">
        <v>0</v>
      </c>
      <c r="BL18" s="43">
        <v>0</v>
      </c>
      <c r="BM18" s="43">
        <v>0</v>
      </c>
      <c r="BN18" s="43">
        <v>0</v>
      </c>
      <c r="BO18" s="43">
        <v>90</v>
      </c>
      <c r="BP18" s="43">
        <v>0</v>
      </c>
      <c r="BQ18" s="43">
        <v>0</v>
      </c>
      <c r="BR18" s="43">
        <v>0</v>
      </c>
      <c r="BS18" s="43">
        <v>0</v>
      </c>
      <c r="BT18" s="43">
        <v>0</v>
      </c>
      <c r="BU18" s="43">
        <v>0</v>
      </c>
      <c r="BV18" s="43">
        <v>0</v>
      </c>
      <c r="BW18" s="43">
        <v>0</v>
      </c>
      <c r="BX18" s="43">
        <v>0</v>
      </c>
      <c r="BY18" s="43">
        <v>1136</v>
      </c>
      <c r="BZ18" s="43">
        <v>98</v>
      </c>
      <c r="CA18" s="43">
        <v>5</v>
      </c>
      <c r="CB18" s="1"/>
      <c r="CC18" s="1"/>
    </row>
    <row r="19" spans="1:81" ht="15">
      <c r="A19" s="1"/>
      <c r="B19" s="118" t="s">
        <v>4</v>
      </c>
      <c r="C19" s="119"/>
      <c r="D19" s="11">
        <f>SUM(D7:D18)</f>
        <v>175780.33000000002</v>
      </c>
      <c r="E19" s="11">
        <f aca="true" t="shared" si="0" ref="E19:J19">SUM(E7:E18)</f>
        <v>1668354</v>
      </c>
      <c r="F19" s="11">
        <f t="shared" si="0"/>
        <v>2632991.77</v>
      </c>
      <c r="G19" s="11">
        <f t="shared" si="0"/>
        <v>4477126.1</v>
      </c>
      <c r="H19" s="11">
        <f t="shared" si="0"/>
        <v>5505688</v>
      </c>
      <c r="I19" s="11">
        <f t="shared" si="0"/>
        <v>2936111</v>
      </c>
      <c r="J19" s="11">
        <f t="shared" si="0"/>
        <v>15068620</v>
      </c>
      <c r="K19" s="1"/>
      <c r="L19" s="55">
        <f>SUM(L7:L18)</f>
        <v>1053</v>
      </c>
      <c r="M19" s="55">
        <f aca="true" t="shared" si="1" ref="M19:R19">SUM(M7:M18)</f>
        <v>25</v>
      </c>
      <c r="N19" s="55">
        <f t="shared" si="1"/>
        <v>10</v>
      </c>
      <c r="O19" s="55">
        <f t="shared" si="1"/>
        <v>193</v>
      </c>
      <c r="P19" s="55">
        <f t="shared" si="1"/>
        <v>0</v>
      </c>
      <c r="Q19" s="55">
        <f t="shared" si="1"/>
        <v>0</v>
      </c>
      <c r="R19" s="55">
        <f t="shared" si="1"/>
        <v>1271</v>
      </c>
      <c r="S19" s="1"/>
      <c r="T19" s="55">
        <f>SUM(T7:T18)</f>
        <v>0</v>
      </c>
      <c r="U19" s="55">
        <f aca="true" t="shared" si="2" ref="U19:AA19">SUM(U7:U18)</f>
        <v>0</v>
      </c>
      <c r="V19" s="55">
        <f t="shared" si="2"/>
        <v>0</v>
      </c>
      <c r="W19" s="55">
        <f t="shared" si="2"/>
        <v>67</v>
      </c>
      <c r="X19" s="55">
        <f t="shared" si="2"/>
        <v>0</v>
      </c>
      <c r="Y19" s="55">
        <f t="shared" si="2"/>
        <v>0</v>
      </c>
      <c r="Z19" s="55">
        <f t="shared" si="2"/>
        <v>67</v>
      </c>
      <c r="AA19" s="55">
        <f t="shared" si="2"/>
        <v>6765893.08</v>
      </c>
      <c r="AB19" s="8"/>
      <c r="AC19" s="55">
        <f>SUM(AC7:AC18)</f>
        <v>52287</v>
      </c>
      <c r="AD19" s="1"/>
      <c r="AE19" s="55">
        <f>SUM(AE7:AE18)</f>
        <v>7637176</v>
      </c>
      <c r="AF19" s="55">
        <f aca="true" t="shared" si="3" ref="AF19:AI19">SUM(AF7:AF18)</f>
        <v>90926</v>
      </c>
      <c r="AG19" s="55">
        <f t="shared" si="3"/>
        <v>0</v>
      </c>
      <c r="AH19" s="55">
        <f t="shared" si="3"/>
        <v>591</v>
      </c>
      <c r="AI19" s="11">
        <f t="shared" si="3"/>
        <v>1396773</v>
      </c>
      <c r="AJ19" s="1"/>
      <c r="AK19" s="12">
        <f>SUM(AK7:AK18)</f>
        <v>0</v>
      </c>
      <c r="AL19" s="12">
        <f aca="true" t="shared" si="4" ref="AL19:AP19">SUM(AL7:AL18)</f>
        <v>0</v>
      </c>
      <c r="AM19" s="12">
        <f t="shared" si="4"/>
        <v>0</v>
      </c>
      <c r="AN19" s="12"/>
      <c r="AO19" s="12">
        <f t="shared" si="4"/>
        <v>8</v>
      </c>
      <c r="AP19" s="12">
        <f t="shared" si="4"/>
        <v>7</v>
      </c>
      <c r="AQ19" s="1"/>
      <c r="AR19" s="12">
        <f>SUM(AR7:AR18)</f>
        <v>0</v>
      </c>
      <c r="AS19" s="11">
        <f aca="true" t="shared" si="5" ref="AS19:AU19">SUM(AS7:AS18)</f>
        <v>0</v>
      </c>
      <c r="AT19" s="12">
        <f t="shared" si="5"/>
        <v>63</v>
      </c>
      <c r="AU19" s="11">
        <f t="shared" si="5"/>
        <v>10198745</v>
      </c>
      <c r="AV19" s="1"/>
      <c r="AW19" s="55">
        <f>SUM(AW7:AW18)</f>
        <v>17393</v>
      </c>
      <c r="AX19" s="55">
        <f aca="true" t="shared" si="6" ref="AX19:CA19">SUM(AX7:AX18)</f>
        <v>0</v>
      </c>
      <c r="AY19" s="55">
        <f t="shared" si="6"/>
        <v>0</v>
      </c>
      <c r="AZ19" s="55">
        <f t="shared" si="6"/>
        <v>85514</v>
      </c>
      <c r="BA19" s="55">
        <f t="shared" si="6"/>
        <v>1</v>
      </c>
      <c r="BB19" s="55">
        <f t="shared" si="6"/>
        <v>0</v>
      </c>
      <c r="BC19" s="55">
        <f t="shared" si="6"/>
        <v>0</v>
      </c>
      <c r="BD19" s="55">
        <f t="shared" si="6"/>
        <v>0</v>
      </c>
      <c r="BE19" s="55">
        <f t="shared" si="6"/>
        <v>0</v>
      </c>
      <c r="BF19" s="55">
        <f t="shared" si="6"/>
        <v>0</v>
      </c>
      <c r="BG19" s="55">
        <f t="shared" si="6"/>
        <v>0</v>
      </c>
      <c r="BH19" s="55">
        <f t="shared" si="6"/>
        <v>0</v>
      </c>
      <c r="BI19" s="55">
        <f t="shared" si="6"/>
        <v>1</v>
      </c>
      <c r="BJ19" s="55">
        <f t="shared" si="6"/>
        <v>0</v>
      </c>
      <c r="BK19" s="55">
        <f t="shared" si="6"/>
        <v>0</v>
      </c>
      <c r="BL19" s="55">
        <f t="shared" si="6"/>
        <v>40</v>
      </c>
      <c r="BM19" s="55">
        <f t="shared" si="6"/>
        <v>0</v>
      </c>
      <c r="BN19" s="55">
        <f t="shared" si="6"/>
        <v>41</v>
      </c>
      <c r="BO19" s="55">
        <f t="shared" si="6"/>
        <v>406</v>
      </c>
      <c r="BP19" s="55">
        <f t="shared" si="6"/>
        <v>0</v>
      </c>
      <c r="BQ19" s="55">
        <f t="shared" si="6"/>
        <v>0</v>
      </c>
      <c r="BR19" s="55">
        <f t="shared" si="6"/>
        <v>0</v>
      </c>
      <c r="BS19" s="55">
        <f t="shared" si="6"/>
        <v>0</v>
      </c>
      <c r="BT19" s="55">
        <f t="shared" si="6"/>
        <v>423</v>
      </c>
      <c r="BU19" s="55">
        <f t="shared" si="6"/>
        <v>53</v>
      </c>
      <c r="BV19" s="55">
        <f t="shared" si="6"/>
        <v>246</v>
      </c>
      <c r="BW19" s="55">
        <f t="shared" si="6"/>
        <v>6</v>
      </c>
      <c r="BX19" s="55">
        <f t="shared" si="6"/>
        <v>195</v>
      </c>
      <c r="BY19" s="55">
        <f t="shared" si="6"/>
        <v>11121</v>
      </c>
      <c r="BZ19" s="55">
        <f t="shared" si="6"/>
        <v>1016</v>
      </c>
      <c r="CA19" s="55">
        <f t="shared" si="6"/>
        <v>18</v>
      </c>
      <c r="CB19" s="1"/>
      <c r="CC19" s="1"/>
    </row>
    <row r="20" spans="1:81"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row>
    <row r="22" ht="15">
      <c r="B22" s="35" t="s">
        <v>80</v>
      </c>
    </row>
    <row r="23" ht="15">
      <c r="B23" s="35" t="s">
        <v>175</v>
      </c>
    </row>
  </sheetData>
  <mergeCells count="22">
    <mergeCell ref="AO5:AP5"/>
    <mergeCell ref="AW5:CC5"/>
    <mergeCell ref="AC5:AC6"/>
    <mergeCell ref="AA5:AA6"/>
    <mergeCell ref="B5:C5"/>
    <mergeCell ref="H5:I5"/>
    <mergeCell ref="L5:R5"/>
    <mergeCell ref="T5:Z5"/>
    <mergeCell ref="AK5:AN5"/>
    <mergeCell ref="AR5:AU5"/>
    <mergeCell ref="AE5:AI5"/>
    <mergeCell ref="G3:H3"/>
    <mergeCell ref="G2:H2"/>
    <mergeCell ref="G1:H1"/>
    <mergeCell ref="B1:D4"/>
    <mergeCell ref="B19:C19"/>
    <mergeCell ref="D5:G5"/>
    <mergeCell ref="E1:F1"/>
    <mergeCell ref="E4:F4"/>
    <mergeCell ref="E3:F3"/>
    <mergeCell ref="E2:F2"/>
    <mergeCell ref="G4:H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7"/>
  <dimension ref="B2:J17"/>
  <sheetViews>
    <sheetView workbookViewId="0" topLeftCell="A1">
      <selection activeCell="E13" sqref="E13"/>
    </sheetView>
  </sheetViews>
  <sheetFormatPr defaultColWidth="9.140625" defaultRowHeight="15"/>
  <cols>
    <col min="1" max="1" width="9.140625" style="14" customWidth="1"/>
    <col min="2" max="2" width="12.421875" style="14" bestFit="1" customWidth="1"/>
    <col min="3" max="3" width="15.57421875" style="14" bestFit="1" customWidth="1"/>
    <col min="4" max="4" width="23.7109375" style="14" customWidth="1"/>
    <col min="5" max="6" width="24.28125" style="14" customWidth="1"/>
    <col min="7" max="8" width="21.28125" style="14" customWidth="1"/>
    <col min="9" max="9" width="20.421875" style="14" bestFit="1" customWidth="1"/>
    <col min="10" max="10" width="47.140625" style="14" customWidth="1"/>
    <col min="11" max="16384" width="9.140625" style="14" customWidth="1"/>
  </cols>
  <sheetData>
    <row r="2" spans="3:10" ht="15">
      <c r="C2" s="137" t="s">
        <v>75</v>
      </c>
      <c r="D2" s="137"/>
      <c r="E2" s="137"/>
      <c r="F2" s="137"/>
      <c r="G2" s="137"/>
      <c r="H2" s="137"/>
      <c r="I2" s="137"/>
      <c r="J2" s="137"/>
    </row>
    <row r="3" spans="4:8" ht="15.75" thickBot="1">
      <c r="D3" s="14" t="s">
        <v>74</v>
      </c>
      <c r="F3" s="14" t="s">
        <v>74</v>
      </c>
      <c r="H3" s="14" t="s">
        <v>74</v>
      </c>
    </row>
    <row r="4" spans="2:10" s="13" customFormat="1" ht="30.75" thickBot="1">
      <c r="B4" s="25" t="s">
        <v>66</v>
      </c>
      <c r="C4" s="26" t="s">
        <v>65</v>
      </c>
      <c r="D4" s="26" t="s">
        <v>89</v>
      </c>
      <c r="E4" s="26" t="s">
        <v>67</v>
      </c>
      <c r="F4" s="26" t="s">
        <v>90</v>
      </c>
      <c r="G4" s="26" t="s">
        <v>63</v>
      </c>
      <c r="H4" s="26" t="s">
        <v>91</v>
      </c>
      <c r="I4" s="26" t="s">
        <v>64</v>
      </c>
      <c r="J4" s="27" t="s">
        <v>92</v>
      </c>
    </row>
    <row r="5" spans="2:10" ht="15">
      <c r="B5" s="23" t="str">
        <f>CONCATENATE('Grantee Dashboard'!B7,"-","Q",'Grantee Dashboard'!C7)</f>
        <v>2010-Q4</v>
      </c>
      <c r="C5" s="23">
        <f>'Grantee Dashboard'!G7/10^6</f>
        <v>0.170581</v>
      </c>
      <c r="D5" s="23">
        <f>C5</f>
        <v>0.170581</v>
      </c>
      <c r="E5" s="24">
        <f>'Grantee Dashboard'!H7/10^6</f>
        <v>2.2</v>
      </c>
      <c r="F5" s="24">
        <f>E5</f>
        <v>2.2</v>
      </c>
      <c r="G5" s="24">
        <f>'Grantee Dashboard'!I7/10^6</f>
        <v>0</v>
      </c>
      <c r="H5" s="24">
        <f>G5</f>
        <v>0</v>
      </c>
      <c r="I5" s="24">
        <f>'Grantee Dashboard'!J7/10^6</f>
        <v>0.105</v>
      </c>
      <c r="J5" s="24">
        <f>I5</f>
        <v>0.105</v>
      </c>
    </row>
    <row r="6" spans="2:10" ht="15">
      <c r="B6" s="15" t="str">
        <f>CONCATENATE('Grantee Dashboard'!B8,"-","Q",'Grantee Dashboard'!C8)</f>
        <v>2011-Q1</v>
      </c>
      <c r="C6" s="15">
        <f>'Grantee Dashboard'!G8/10^6</f>
        <v>0.2640551</v>
      </c>
      <c r="D6" s="15">
        <f>C6+D5</f>
        <v>0.43463609999999997</v>
      </c>
      <c r="E6" s="22">
        <f>'Grantee Dashboard'!H8/10^6</f>
        <v>0.1</v>
      </c>
      <c r="F6" s="22">
        <f>E6+F5</f>
        <v>2.3000000000000003</v>
      </c>
      <c r="G6" s="22">
        <f>'Grantee Dashboard'!I8/10^6</f>
        <v>0</v>
      </c>
      <c r="H6" s="22">
        <f>G6+H5</f>
        <v>0</v>
      </c>
      <c r="I6" s="22">
        <f>'Grantee Dashboard'!J8/10^6</f>
        <v>0.096476</v>
      </c>
      <c r="J6" s="22">
        <f>I6+J5</f>
        <v>0.201476</v>
      </c>
    </row>
    <row r="7" spans="2:10" ht="15">
      <c r="B7" s="15" t="str">
        <f>CONCATENATE('Grantee Dashboard'!B9,"-","Q",'Grantee Dashboard'!C9)</f>
        <v>2011-Q2</v>
      </c>
      <c r="C7" s="15">
        <f>'Grantee Dashboard'!G9/10^6</f>
        <v>0.300956</v>
      </c>
      <c r="D7" s="15">
        <f aca="true" t="shared" si="0" ref="D7:D14">C7+D6</f>
        <v>0.7355921</v>
      </c>
      <c r="E7" s="22">
        <f>'Grantee Dashboard'!H9/10^6</f>
        <v>0.096476</v>
      </c>
      <c r="F7" s="22">
        <f aca="true" t="shared" si="1" ref="F7:F14">E7+F6</f>
        <v>2.3964760000000003</v>
      </c>
      <c r="G7" s="22">
        <f>'Grantee Dashboard'!I9/10^6</f>
        <v>0</v>
      </c>
      <c r="H7" s="22">
        <f aca="true" t="shared" si="2" ref="H7:H14">G7+H6</f>
        <v>0</v>
      </c>
      <c r="I7" s="22">
        <f>'Grantee Dashboard'!J9/10^6</f>
        <v>0.035302</v>
      </c>
      <c r="J7" s="22">
        <f aca="true" t="shared" si="3" ref="J7:J13">I7+J6</f>
        <v>0.236778</v>
      </c>
    </row>
    <row r="8" spans="2:10" ht="15">
      <c r="B8" s="15" t="str">
        <f>CONCATENATE('Grantee Dashboard'!B10,"-","Q",'Grantee Dashboard'!C10)</f>
        <v>2011-Q3</v>
      </c>
      <c r="C8" s="15">
        <f>'Grantee Dashboard'!G10/10^6</f>
        <v>0.38028</v>
      </c>
      <c r="D8" s="15">
        <f t="shared" si="0"/>
        <v>1.1158721</v>
      </c>
      <c r="E8" s="22">
        <f>'Grantee Dashboard'!H10/10^6</f>
        <v>0.03264</v>
      </c>
      <c r="F8" s="22">
        <f t="shared" si="1"/>
        <v>2.4291160000000005</v>
      </c>
      <c r="G8" s="22">
        <f>'Grantee Dashboard'!I10/10^6</f>
        <v>0</v>
      </c>
      <c r="H8" s="22">
        <f t="shared" si="2"/>
        <v>0</v>
      </c>
      <c r="I8" s="22">
        <f>'Grantee Dashboard'!J10/10^6</f>
        <v>5.2</v>
      </c>
      <c r="J8" s="22">
        <f t="shared" si="3"/>
        <v>5.436778</v>
      </c>
    </row>
    <row r="9" spans="2:10" ht="15">
      <c r="B9" s="15" t="str">
        <f>CONCATENATE('Grantee Dashboard'!B11,"-","Q",'Grantee Dashboard'!C11)</f>
        <v>2011-Q4</v>
      </c>
      <c r="C9" s="15">
        <f>'Grantee Dashboard'!G11/10^6</f>
        <v>0.781296</v>
      </c>
      <c r="D9" s="15">
        <f t="shared" si="0"/>
        <v>1.8971681</v>
      </c>
      <c r="E9" s="22">
        <f>'Grantee Dashboard'!H11/10^6</f>
        <v>0</v>
      </c>
      <c r="F9" s="22">
        <f t="shared" si="1"/>
        <v>2.4291160000000005</v>
      </c>
      <c r="G9" s="22">
        <f>'Grantee Dashboard'!I11/10^6</f>
        <v>0</v>
      </c>
      <c r="H9" s="22">
        <f t="shared" si="2"/>
        <v>0</v>
      </c>
      <c r="I9" s="22">
        <f>'Grantee Dashboard'!J11/10^6</f>
        <v>0.382485</v>
      </c>
      <c r="J9" s="22">
        <f t="shared" si="3"/>
        <v>5.819263</v>
      </c>
    </row>
    <row r="10" spans="2:10" ht="15">
      <c r="B10" s="15" t="str">
        <f>CONCATENATE('Grantee Dashboard'!B12,"-","Q",'Grantee Dashboard'!C12)</f>
        <v>2012-Q1</v>
      </c>
      <c r="C10" s="15">
        <f>'Grantee Dashboard'!G12/10^6</f>
        <v>0.919076</v>
      </c>
      <c r="D10" s="15">
        <f t="shared" si="0"/>
        <v>2.8162441</v>
      </c>
      <c r="E10" s="22">
        <f>'Grantee Dashboard'!H12/10^6</f>
        <v>0</v>
      </c>
      <c r="F10" s="22">
        <f t="shared" si="1"/>
        <v>2.4291160000000005</v>
      </c>
      <c r="G10" s="22">
        <f>'Grantee Dashboard'!I12/10^6</f>
        <v>0</v>
      </c>
      <c r="H10" s="22">
        <f t="shared" si="2"/>
        <v>0</v>
      </c>
      <c r="I10" s="22">
        <f>'Grantee Dashboard'!J12/10^6</f>
        <v>0.601321</v>
      </c>
      <c r="J10" s="22">
        <f t="shared" si="3"/>
        <v>6.420584</v>
      </c>
    </row>
    <row r="11" spans="2:10" ht="15">
      <c r="B11" s="15" t="str">
        <f>CONCATENATE('Grantee Dashboard'!B13,"-","Q",'Grantee Dashboard'!C13)</f>
        <v>2012-Q2</v>
      </c>
      <c r="C11" s="15">
        <f>'Grantee Dashboard'!G13/10^6</f>
        <v>0.381632</v>
      </c>
      <c r="D11" s="15">
        <f t="shared" si="0"/>
        <v>3.1978761</v>
      </c>
      <c r="E11" s="22">
        <f>'Grantee Dashboard'!H13/10^6</f>
        <v>0.819315</v>
      </c>
      <c r="F11" s="22">
        <f t="shared" si="1"/>
        <v>3.2484310000000005</v>
      </c>
      <c r="G11" s="22">
        <f>'Grantee Dashboard'!I13/10^6</f>
        <v>1.381965</v>
      </c>
      <c r="H11" s="22">
        <f t="shared" si="2"/>
        <v>1.381965</v>
      </c>
      <c r="I11" s="22">
        <f>'Grantee Dashboard'!J13/10^6</f>
        <v>0.120491</v>
      </c>
      <c r="J11" s="22">
        <f t="shared" si="3"/>
        <v>6.541075</v>
      </c>
    </row>
    <row r="12" spans="2:10" ht="15">
      <c r="B12" s="15" t="str">
        <f>CONCATENATE('Grantee Dashboard'!B14,"-","Q",'Grantee Dashboard'!C14)</f>
        <v>2012-Q3</v>
      </c>
      <c r="C12" s="15">
        <f>'Grantee Dashboard'!G14/10^6</f>
        <v>0.635019</v>
      </c>
      <c r="D12" s="15">
        <f t="shared" si="0"/>
        <v>3.8328951</v>
      </c>
      <c r="E12" s="22">
        <f>'Grantee Dashboard'!H14/10^6</f>
        <v>1.483257</v>
      </c>
      <c r="F12" s="22">
        <f t="shared" si="1"/>
        <v>4.731688</v>
      </c>
      <c r="G12" s="22">
        <f>'Grantee Dashboard'!I14/10^6</f>
        <v>0.477066</v>
      </c>
      <c r="H12" s="22">
        <f t="shared" si="2"/>
        <v>1.859031</v>
      </c>
      <c r="I12" s="22">
        <f>'Grantee Dashboard'!J14/10^6</f>
        <v>0.76529</v>
      </c>
      <c r="J12" s="22">
        <f t="shared" si="3"/>
        <v>7.306365</v>
      </c>
    </row>
    <row r="13" spans="2:10" ht="15">
      <c r="B13" s="15" t="str">
        <f>CONCATENATE('Grantee Dashboard'!B15,"-","Q",'Grantee Dashboard'!C15)</f>
        <v>2012-Q4</v>
      </c>
      <c r="C13" s="15">
        <f>'Grantee Dashboard'!G15/10^6</f>
        <v>0.18935</v>
      </c>
      <c r="D13" s="15">
        <f t="shared" si="0"/>
        <v>4.0222451</v>
      </c>
      <c r="E13" s="22">
        <f>'Grantee Dashboard'!H15/10^6</f>
        <v>0.774</v>
      </c>
      <c r="F13" s="22">
        <f t="shared" si="1"/>
        <v>5.505688</v>
      </c>
      <c r="G13" s="22">
        <f>'Grantee Dashboard'!I15/10^6</f>
        <v>1.07708</v>
      </c>
      <c r="H13" s="22">
        <f t="shared" si="2"/>
        <v>2.9361110000000004</v>
      </c>
      <c r="I13" s="22">
        <f>'Grantee Dashboard'!J15/10^6</f>
        <v>5.721863</v>
      </c>
      <c r="J13" s="22">
        <f t="shared" si="3"/>
        <v>13.028228</v>
      </c>
    </row>
    <row r="14" spans="2:10" ht="15">
      <c r="B14" s="15" t="str">
        <f>CONCATENATE('Grantee Dashboard'!B16,"-","Q",'Grantee Dashboard'!C16)</f>
        <v>2013-Q1</v>
      </c>
      <c r="C14" s="15">
        <f>'Grantee Dashboard'!G16/10^6</f>
        <v>0.285934</v>
      </c>
      <c r="D14" s="15">
        <f t="shared" si="0"/>
        <v>4.3081791</v>
      </c>
      <c r="E14" s="22">
        <f>'Grantee Dashboard'!H16/10^6</f>
        <v>0</v>
      </c>
      <c r="F14" s="22">
        <f t="shared" si="1"/>
        <v>5.505688</v>
      </c>
      <c r="G14" s="22">
        <f>'Grantee Dashboard'!I16/10^6</f>
        <v>0</v>
      </c>
      <c r="H14" s="22">
        <f t="shared" si="2"/>
        <v>2.9361110000000004</v>
      </c>
      <c r="I14" s="22">
        <f>'Grantee Dashboard'!J16/10^6</f>
        <v>0.647377</v>
      </c>
      <c r="J14" s="22">
        <f>I14+J13</f>
        <v>13.675605000000001</v>
      </c>
    </row>
    <row r="15" spans="2:10" s="36" customFormat="1" ht="15">
      <c r="B15" s="15" t="s">
        <v>85</v>
      </c>
      <c r="C15" s="15">
        <f>'Grantee Dashboard'!G17/10^6</f>
        <v>0.168698</v>
      </c>
      <c r="D15" s="15">
        <f aca="true" t="shared" si="4" ref="D15">C15+D14</f>
        <v>4.4768771</v>
      </c>
      <c r="E15" s="22">
        <f>'Grantee Dashboard'!H17/10^6</f>
        <v>0</v>
      </c>
      <c r="F15" s="22">
        <f aca="true" t="shared" si="5" ref="F15">E15+F14</f>
        <v>5.505688</v>
      </c>
      <c r="G15" s="22">
        <f>'Grantee Dashboard'!I17/10^6</f>
        <v>0</v>
      </c>
      <c r="H15" s="22">
        <f aca="true" t="shared" si="6" ref="H15">G15+H14</f>
        <v>2.9361110000000004</v>
      </c>
      <c r="I15" s="22">
        <f>'Grantee Dashboard'!J17/10^6</f>
        <v>0.388666</v>
      </c>
      <c r="J15" s="22">
        <f>I15+J14</f>
        <v>14.064271000000002</v>
      </c>
    </row>
    <row r="16" spans="2:10" s="41" customFormat="1" ht="15.75" thickBot="1">
      <c r="B16" s="53" t="s">
        <v>86</v>
      </c>
      <c r="C16" s="15">
        <f>'Grantee Dashboard'!G18/10^6</f>
        <v>0.000249</v>
      </c>
      <c r="D16" s="15">
        <f aca="true" t="shared" si="7" ref="D16">C16+D15</f>
        <v>4.4771261</v>
      </c>
      <c r="E16" s="22">
        <f>'Grantee Dashboard'!H18/10^6</f>
        <v>0</v>
      </c>
      <c r="F16" s="22">
        <f aca="true" t="shared" si="8" ref="F16">E16+F15</f>
        <v>5.505688</v>
      </c>
      <c r="G16" s="22">
        <f>'Grantee Dashboard'!I18/10^6</f>
        <v>0</v>
      </c>
      <c r="H16" s="22">
        <f aca="true" t="shared" si="9" ref="H16">G16+H15</f>
        <v>2.9361110000000004</v>
      </c>
      <c r="I16" s="22">
        <f>'Grantee Dashboard'!J18/10^6</f>
        <v>1.004349</v>
      </c>
      <c r="J16" s="22">
        <f>I16+J15</f>
        <v>15.068620000000001</v>
      </c>
    </row>
    <row r="17" spans="2:10" ht="15.75" thickBot="1">
      <c r="B17" s="16" t="s">
        <v>73</v>
      </c>
      <c r="C17" s="17">
        <f>SUM(C5:C16)</f>
        <v>4.4771261</v>
      </c>
      <c r="D17" s="17"/>
      <c r="E17" s="28">
        <f>SUM(E5:E16)</f>
        <v>5.505688</v>
      </c>
      <c r="F17" s="28"/>
      <c r="G17" s="28">
        <f>SUM(G5:G16)</f>
        <v>2.9361110000000004</v>
      </c>
      <c r="H17" s="28"/>
      <c r="I17" s="28">
        <f>SUM(I5:I16)</f>
        <v>15.068620000000001</v>
      </c>
      <c r="J17" s="29"/>
    </row>
  </sheetData>
  <sheetProtection password="9D9B" sheet="1" objects="1" scenarios="1"/>
  <mergeCells count="1">
    <mergeCell ref="C2:J2"/>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dimension ref="B4:H17"/>
  <sheetViews>
    <sheetView workbookViewId="0" topLeftCell="A1">
      <selection activeCell="D5" sqref="D5"/>
    </sheetView>
  </sheetViews>
  <sheetFormatPr defaultColWidth="9.140625" defaultRowHeight="15"/>
  <cols>
    <col min="1" max="1" width="9.140625" style="6" customWidth="1"/>
    <col min="2" max="2" width="12.421875" style="6" bestFit="1" customWidth="1"/>
    <col min="3" max="4" width="11.57421875" style="6" bestFit="1" customWidth="1"/>
    <col min="5" max="5" width="20.57421875" style="6" bestFit="1" customWidth="1"/>
    <col min="6" max="6" width="14.28125" style="6" bestFit="1" customWidth="1"/>
    <col min="7" max="7" width="25.8515625" style="6" bestFit="1" customWidth="1"/>
    <col min="8" max="8" width="31.7109375" style="6" bestFit="1" customWidth="1"/>
    <col min="9" max="16384" width="9.140625" style="6" customWidth="1"/>
  </cols>
  <sheetData>
    <row r="3" ht="15.75" thickBot="1"/>
    <row r="4" spans="2:8" ht="15.75" thickBot="1">
      <c r="B4" s="16" t="s">
        <v>66</v>
      </c>
      <c r="C4" s="17" t="s">
        <v>19</v>
      </c>
      <c r="D4" s="17" t="s">
        <v>107</v>
      </c>
      <c r="E4" s="17" t="s">
        <v>20</v>
      </c>
      <c r="F4" s="18" t="s">
        <v>68</v>
      </c>
      <c r="G4" s="18" t="s">
        <v>87</v>
      </c>
      <c r="H4" s="18" t="s">
        <v>88</v>
      </c>
    </row>
    <row r="5" spans="2:8" ht="15">
      <c r="B5" s="10" t="str">
        <f>CONCATENATE('Grantee Dashboard'!B7,"-","Q",'Grantee Dashboard'!C7)</f>
        <v>2010-Q4</v>
      </c>
      <c r="C5" s="10">
        <f>'Grantee Dashboard'!R7</f>
        <v>0</v>
      </c>
      <c r="D5" s="10">
        <f>C5</f>
        <v>0</v>
      </c>
      <c r="E5" s="10">
        <f>'Grantee Dashboard'!Z7</f>
        <v>1</v>
      </c>
      <c r="F5" s="10">
        <f>E5</f>
        <v>1</v>
      </c>
      <c r="G5" s="56">
        <f>('Grantee Dashboard'!AE7*3412.14*3.365)/1000000+('Grantee Dashboard'!AF7*100000*1.092)/1000000+('Grantee Dashboard'!AG7*(140000/1000000)*1.158)+('Grantee Dashboard'!AH7*(91330/1000000)*1.151)</f>
        <v>2396.6986349118</v>
      </c>
      <c r="H5" s="56">
        <f>G5</f>
        <v>2396.6986349118</v>
      </c>
    </row>
    <row r="6" spans="2:8" ht="15">
      <c r="B6" s="12" t="str">
        <f>CONCATENATE('Grantee Dashboard'!B8,"-","Q",'Grantee Dashboard'!C8)</f>
        <v>2011-Q1</v>
      </c>
      <c r="C6" s="12">
        <f>'Grantee Dashboard'!R8</f>
        <v>9</v>
      </c>
      <c r="D6" s="12">
        <f>C6+D5</f>
        <v>9</v>
      </c>
      <c r="E6" s="12">
        <f>'Grantee Dashboard'!Z8</f>
        <v>1</v>
      </c>
      <c r="F6" s="12">
        <f>E6+F5</f>
        <v>2</v>
      </c>
      <c r="G6" s="57">
        <f>('Grantee Dashboard'!AE8*3412.14*3.365)/1000000+('Grantee Dashboard'!AF8*100000*1.092)/1000000+('Grantee Dashboard'!AG8*(140000/1000000)*1.158)+('Grantee Dashboard'!AH8*(91330/1000000)*1.151)</f>
        <v>0</v>
      </c>
      <c r="H6" s="57">
        <f>G6+H5</f>
        <v>2396.6986349118</v>
      </c>
    </row>
    <row r="7" spans="2:8" ht="15">
      <c r="B7" s="12" t="str">
        <f>CONCATENATE('Grantee Dashboard'!B9,"-","Q",'Grantee Dashboard'!C9)</f>
        <v>2011-Q2</v>
      </c>
      <c r="C7" s="12">
        <f>'Grantee Dashboard'!R9</f>
        <v>4</v>
      </c>
      <c r="D7" s="12">
        <f aca="true" t="shared" si="0" ref="D7:D14">C7+D6</f>
        <v>13</v>
      </c>
      <c r="E7" s="12">
        <f>'Grantee Dashboard'!Z9</f>
        <v>1</v>
      </c>
      <c r="F7" s="12">
        <f aca="true" t="shared" si="1" ref="F7:H14">E7+F6</f>
        <v>3</v>
      </c>
      <c r="G7" s="57">
        <f>('Grantee Dashboard'!AE9*3412.14*3.365)/1000000+('Grantee Dashboard'!AF9*100000*1.092)/1000000+('Grantee Dashboard'!AG9*(140000/1000000)*1.158)+('Grantee Dashboard'!AH9*(91330/1000000)*1.151)</f>
        <v>384.9473512971</v>
      </c>
      <c r="H7" s="57">
        <f t="shared" si="1"/>
        <v>2781.6459862089</v>
      </c>
    </row>
    <row r="8" spans="2:8" ht="15">
      <c r="B8" s="12" t="str">
        <f>CONCATENATE('Grantee Dashboard'!B10,"-","Q",'Grantee Dashboard'!C10)</f>
        <v>2011-Q3</v>
      </c>
      <c r="C8" s="12">
        <f>'Grantee Dashboard'!R10</f>
        <v>34</v>
      </c>
      <c r="D8" s="12">
        <f t="shared" si="0"/>
        <v>47</v>
      </c>
      <c r="E8" s="12">
        <f>'Grantee Dashboard'!Z10</f>
        <v>1</v>
      </c>
      <c r="F8" s="12">
        <f t="shared" si="1"/>
        <v>4</v>
      </c>
      <c r="G8" s="57">
        <f>('Grantee Dashboard'!AE10*3412.14*3.365)/1000000+('Grantee Dashboard'!AF10*100000*1.092)/1000000+('Grantee Dashboard'!AG10*(140000/1000000)*1.158)+('Grantee Dashboard'!AH10*(91330/1000000)*1.151)</f>
        <v>0</v>
      </c>
      <c r="H8" s="57">
        <f t="shared" si="1"/>
        <v>2781.6459862089</v>
      </c>
    </row>
    <row r="9" spans="2:8" ht="15">
      <c r="B9" s="12" t="str">
        <f>CONCATENATE('Grantee Dashboard'!B11,"-","Q",'Grantee Dashboard'!C11)</f>
        <v>2011-Q4</v>
      </c>
      <c r="C9" s="12">
        <f>'Grantee Dashboard'!R11</f>
        <v>14</v>
      </c>
      <c r="D9" s="12">
        <f t="shared" si="0"/>
        <v>61</v>
      </c>
      <c r="E9" s="12">
        <f>'Grantee Dashboard'!Z11</f>
        <v>1</v>
      </c>
      <c r="F9" s="12">
        <f t="shared" si="1"/>
        <v>5</v>
      </c>
      <c r="G9" s="57">
        <f>('Grantee Dashboard'!AE11*3412.14*3.365)/1000000+('Grantee Dashboard'!AF11*100000*1.092)/1000000+('Grantee Dashboard'!AG11*(140000/1000000)*1.158)+('Grantee Dashboard'!AH11*(91330/1000000)*1.151)</f>
        <v>0</v>
      </c>
      <c r="H9" s="57">
        <f t="shared" si="1"/>
        <v>2781.6459862089</v>
      </c>
    </row>
    <row r="10" spans="2:8" ht="15">
      <c r="B10" s="12" t="str">
        <f>CONCATENATE('Grantee Dashboard'!B12,"-","Q",'Grantee Dashboard'!C12)</f>
        <v>2012-Q1</v>
      </c>
      <c r="C10" s="12">
        <f>'Grantee Dashboard'!R12</f>
        <v>17</v>
      </c>
      <c r="D10" s="12">
        <f t="shared" si="0"/>
        <v>78</v>
      </c>
      <c r="E10" s="12">
        <f>'Grantee Dashboard'!Z12</f>
        <v>2</v>
      </c>
      <c r="F10" s="12">
        <f t="shared" si="1"/>
        <v>7</v>
      </c>
      <c r="G10" s="57">
        <f>('Grantee Dashboard'!AE12*3412.14*3.365)/1000000+('Grantee Dashboard'!AF12*100000*1.092)/1000000+('Grantee Dashboard'!AG12*(140000/1000000)*1.158)+('Grantee Dashboard'!AH12*(91330/1000000)*1.151)</f>
        <v>0</v>
      </c>
      <c r="H10" s="57">
        <f t="shared" si="1"/>
        <v>2781.6459862089</v>
      </c>
    </row>
    <row r="11" spans="2:8" ht="15">
      <c r="B11" s="12" t="str">
        <f>CONCATENATE('Grantee Dashboard'!B13,"-","Q",'Grantee Dashboard'!C13)</f>
        <v>2012-Q2</v>
      </c>
      <c r="C11" s="12">
        <f>'Grantee Dashboard'!R13</f>
        <v>9</v>
      </c>
      <c r="D11" s="12">
        <f t="shared" si="0"/>
        <v>87</v>
      </c>
      <c r="E11" s="12">
        <f>'Grantee Dashboard'!Z13</f>
        <v>1</v>
      </c>
      <c r="F11" s="12">
        <f t="shared" si="1"/>
        <v>8</v>
      </c>
      <c r="G11" s="57">
        <f>('Grantee Dashboard'!AE13*3412.14*3.365)/1000000+('Grantee Dashboard'!AF13*100000*1.092)/1000000+('Grantee Dashboard'!AG13*(140000/1000000)*1.158)+('Grantee Dashboard'!AH13*(91330/1000000)*1.151)</f>
        <v>0</v>
      </c>
      <c r="H11" s="57">
        <f t="shared" si="1"/>
        <v>2781.6459862089</v>
      </c>
    </row>
    <row r="12" spans="2:8" ht="15">
      <c r="B12" s="12" t="str">
        <f>CONCATENATE('Grantee Dashboard'!B14,"-","Q",'Grantee Dashboard'!C14)</f>
        <v>2012-Q3</v>
      </c>
      <c r="C12" s="12">
        <f>'Grantee Dashboard'!R14</f>
        <v>4</v>
      </c>
      <c r="D12" s="12">
        <f t="shared" si="0"/>
        <v>91</v>
      </c>
      <c r="E12" s="12">
        <f>'Grantee Dashboard'!Z14</f>
        <v>5</v>
      </c>
      <c r="F12" s="12">
        <f t="shared" si="1"/>
        <v>13</v>
      </c>
      <c r="G12" s="57">
        <f>('Grantee Dashboard'!AE14*3412.14*3.365)/1000000+('Grantee Dashboard'!AF14*100000*1.092)/1000000+('Grantee Dashboard'!AG14*(140000/1000000)*1.158)+('Grantee Dashboard'!AH14*(91330/1000000)*1.151)</f>
        <v>22258.7969154177</v>
      </c>
      <c r="H12" s="57">
        <f t="shared" si="1"/>
        <v>25040.4429016266</v>
      </c>
    </row>
    <row r="13" spans="2:8" ht="15">
      <c r="B13" s="12" t="str">
        <f>CONCATENATE('Grantee Dashboard'!B15,"-","Q",'Grantee Dashboard'!C15)</f>
        <v>2012-Q4</v>
      </c>
      <c r="C13" s="12">
        <f>'Grantee Dashboard'!R15</f>
        <v>50</v>
      </c>
      <c r="D13" s="12">
        <f t="shared" si="0"/>
        <v>141</v>
      </c>
      <c r="E13" s="12">
        <f>'Grantee Dashboard'!Z15</f>
        <v>35</v>
      </c>
      <c r="F13" s="12">
        <f t="shared" si="1"/>
        <v>48</v>
      </c>
      <c r="G13" s="57">
        <f>('Grantee Dashboard'!AE15*3412.14*3.365)/1000000+('Grantee Dashboard'!AF15*100000*1.092)/1000000+('Grantee Dashboard'!AG15*(140000/1000000)*1.158)+('Grantee Dashboard'!AH15*(91330/1000000)*1.151)</f>
        <v>49263.8076375453</v>
      </c>
      <c r="H13" s="57">
        <f t="shared" si="1"/>
        <v>74304.2505391719</v>
      </c>
    </row>
    <row r="14" spans="2:8" ht="15">
      <c r="B14" s="12" t="str">
        <f>CONCATENATE('Grantee Dashboard'!B16,"-","Q",'Grantee Dashboard'!C16)</f>
        <v>2013-Q1</v>
      </c>
      <c r="C14" s="12">
        <f>'Grantee Dashboard'!R16</f>
        <v>61</v>
      </c>
      <c r="D14" s="12">
        <f t="shared" si="0"/>
        <v>202</v>
      </c>
      <c r="E14" s="12">
        <f>'Grantee Dashboard'!Z16</f>
        <v>10</v>
      </c>
      <c r="F14" s="12">
        <f t="shared" si="1"/>
        <v>58</v>
      </c>
      <c r="G14" s="57">
        <f>('Grantee Dashboard'!AE16*3412.14*3.365)/1000000+('Grantee Dashboard'!AF16*100000*1.092)/1000000+('Grantee Dashboard'!AG16*(140000/1000000)*1.158)+('Grantee Dashboard'!AH16*(91330/1000000)*1.151)</f>
        <v>5658.8210493816005</v>
      </c>
      <c r="H14" s="57">
        <f t="shared" si="1"/>
        <v>79963.0715885535</v>
      </c>
    </row>
    <row r="15" spans="2:8" ht="15">
      <c r="B15" s="12" t="s">
        <v>85</v>
      </c>
      <c r="C15" s="12">
        <f>'Grantee Dashboard'!R17</f>
        <v>1062</v>
      </c>
      <c r="D15" s="12">
        <f aca="true" t="shared" si="2" ref="D15">C15+D14</f>
        <v>1264</v>
      </c>
      <c r="E15" s="12">
        <f>'Grantee Dashboard'!Z17</f>
        <v>2</v>
      </c>
      <c r="F15" s="12">
        <f aca="true" t="shared" si="3" ref="F15:H15">E15+F14</f>
        <v>60</v>
      </c>
      <c r="G15" s="57">
        <f>('Grantee Dashboard'!AE17*3412.14*3.365)/1000000+('Grantee Dashboard'!AF17*100000*1.092)/1000000+('Grantee Dashboard'!AG17*(140000/1000000)*1.158)+('Grantee Dashboard'!AH17*(91330/1000000)*1.151)</f>
        <v>7293.714149784901</v>
      </c>
      <c r="H15" s="57">
        <f t="shared" si="3"/>
        <v>87256.7857383384</v>
      </c>
    </row>
    <row r="16" spans="2:8" ht="15.75" thickBot="1">
      <c r="B16" s="54" t="s">
        <v>86</v>
      </c>
      <c r="C16" s="12">
        <f>'Grantee Dashboard'!R18</f>
        <v>7</v>
      </c>
      <c r="D16" s="12">
        <f aca="true" t="shared" si="4" ref="D16">C16+D15</f>
        <v>1271</v>
      </c>
      <c r="E16" s="12">
        <f>'Grantee Dashboard'!Z18</f>
        <v>7</v>
      </c>
      <c r="F16" s="12">
        <f aca="true" t="shared" si="5" ref="F16:H16">E16+F15</f>
        <v>67</v>
      </c>
      <c r="G16" s="57">
        <f>('Grantee Dashboard'!AE18*3412.14*3.365)/1000000+('Grantee Dashboard'!AF18*100000*1.092)/1000000+('Grantee Dashboard'!AG18*(140000/1000000)*1.158)+('Grantee Dashboard'!AH18*(91330/1000000)*1.151)</f>
        <v>10423.3775286852</v>
      </c>
      <c r="H16" s="57">
        <f t="shared" si="5"/>
        <v>97680.1632670236</v>
      </c>
    </row>
    <row r="17" spans="2:8" ht="15.75" thickBot="1">
      <c r="B17" s="19" t="s">
        <v>73</v>
      </c>
      <c r="C17" s="20">
        <f>SUM(C5:C16)</f>
        <v>1271</v>
      </c>
      <c r="D17" s="20"/>
      <c r="E17" s="20">
        <f>SUM(E5:E16)</f>
        <v>67</v>
      </c>
      <c r="F17" s="21"/>
      <c r="G17" s="21">
        <f>SUM(G5:G16)</f>
        <v>97680.1632670236</v>
      </c>
      <c r="H17" s="21"/>
    </row>
  </sheetData>
  <sheetProtection password="9D9B" sheet="1" objects="1" scenarios="1"/>
  <printOptions/>
  <pageMargins left="0.7" right="0.7" top="0.75" bottom="0.75" header="0.3" footer="0.3"/>
  <pageSetup orientation="portrait" paperSize="9"/>
  <ignoredErrors>
    <ignoredError sqref="E5:E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Dale Hoffmeyer</dc:creator>
  <cp:keywords/>
  <dc:description/>
  <cp:lastModifiedBy>SJohnson</cp:lastModifiedBy>
  <dcterms:created xsi:type="dcterms:W3CDTF">2013-05-10T14:58:05Z</dcterms:created>
  <dcterms:modified xsi:type="dcterms:W3CDTF">2014-08-05T11:34:32Z</dcterms:modified>
  <cp:category/>
  <cp:version/>
  <cp:contentType/>
  <cp:contentStatus/>
</cp:coreProperties>
</file>