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rciraulo\Desktop\Dashboard Files_051915\"/>
    </mc:Choice>
  </mc:AlternateContent>
  <bookViews>
    <workbookView xWindow="240" yWindow="540" windowWidth="16875" windowHeight="7755" tabRatio="737"/>
  </bookViews>
  <sheets>
    <sheet name="Introduction" sheetId="12" r:id="rId1"/>
    <sheet name="Data Dictionary" sheetId="14" r:id="rId2"/>
    <sheet name="Grantee Dashboard" sheetId="5" r:id="rId3"/>
    <sheet name="Expenditure Graph Data" sheetId="15" state="hidden" r:id="rId4"/>
    <sheet name="Expenditure Graph" sheetId="8" r:id="rId5"/>
    <sheet name="Audit-Retrofit Graph Data" sheetId="16" state="hidden" r:id="rId6"/>
    <sheet name="Assessments &amp; Upgrades Graph" sheetId="9"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52511" calcMode="manual"/>
</workbook>
</file>

<file path=xl/calcChain.xml><?xml version="1.0" encoding="utf-8"?>
<calcChain xmlns="http://schemas.openxmlformats.org/spreadsheetml/2006/main">
  <c r="G20" i="16" l="1"/>
  <c r="E20" i="16"/>
  <c r="C20" i="16"/>
  <c r="I20" i="15"/>
  <c r="G20" i="15"/>
  <c r="E20" i="15"/>
  <c r="C20" i="15"/>
  <c r="G19" i="16" l="1"/>
  <c r="G18" i="16"/>
  <c r="G17" i="16"/>
  <c r="G16" i="16"/>
  <c r="G15" i="16"/>
  <c r="G14" i="16"/>
  <c r="G13" i="16"/>
  <c r="G12" i="16"/>
  <c r="G11" i="16"/>
  <c r="G10" i="16"/>
  <c r="G9" i="16"/>
  <c r="G8" i="16"/>
  <c r="G7" i="16"/>
  <c r="G6" i="16"/>
  <c r="G5" i="16"/>
  <c r="H5" i="16" s="1"/>
  <c r="E19" i="16"/>
  <c r="E18" i="16"/>
  <c r="E17" i="16"/>
  <c r="E16" i="16"/>
  <c r="E15" i="16"/>
  <c r="E14" i="16"/>
  <c r="E13" i="16"/>
  <c r="E12" i="16"/>
  <c r="E11" i="16"/>
  <c r="E10" i="16"/>
  <c r="E9" i="16"/>
  <c r="E8" i="16"/>
  <c r="E7" i="16"/>
  <c r="E6" i="16"/>
  <c r="E5" i="16"/>
  <c r="F5" i="16" s="1"/>
  <c r="C19" i="16"/>
  <c r="C18" i="16"/>
  <c r="C17" i="16"/>
  <c r="C16" i="16"/>
  <c r="C15" i="16"/>
  <c r="C14" i="16"/>
  <c r="C13" i="16"/>
  <c r="C12" i="16"/>
  <c r="C11" i="16"/>
  <c r="C10" i="16"/>
  <c r="C9" i="16"/>
  <c r="C8" i="16"/>
  <c r="C7" i="16"/>
  <c r="C6" i="16"/>
  <c r="C5" i="16"/>
  <c r="B19" i="16"/>
  <c r="B18" i="16"/>
  <c r="B17" i="16"/>
  <c r="B16" i="16"/>
  <c r="B15" i="16"/>
  <c r="B14" i="16"/>
  <c r="B13" i="16"/>
  <c r="B12" i="16"/>
  <c r="B11" i="16"/>
  <c r="B10" i="16"/>
  <c r="B9" i="16"/>
  <c r="B8" i="16"/>
  <c r="B7" i="16"/>
  <c r="B6" i="16"/>
  <c r="B5" i="16"/>
  <c r="I19" i="15"/>
  <c r="I18" i="15"/>
  <c r="I17" i="15"/>
  <c r="I16" i="15"/>
  <c r="I15" i="15"/>
  <c r="I14" i="15"/>
  <c r="I13" i="15"/>
  <c r="I12" i="15"/>
  <c r="I11" i="15"/>
  <c r="I10" i="15"/>
  <c r="I9" i="15"/>
  <c r="I8" i="15"/>
  <c r="I7" i="15"/>
  <c r="I6" i="15"/>
  <c r="I5" i="15"/>
  <c r="J5" i="15" s="1"/>
  <c r="G19" i="15"/>
  <c r="G18" i="15"/>
  <c r="G17" i="15"/>
  <c r="G16" i="15"/>
  <c r="G15" i="15"/>
  <c r="G14" i="15"/>
  <c r="G13" i="15"/>
  <c r="G12" i="15"/>
  <c r="G11" i="15"/>
  <c r="G10" i="15"/>
  <c r="G9" i="15"/>
  <c r="G8" i="15"/>
  <c r="G7" i="15"/>
  <c r="G6" i="15"/>
  <c r="G5" i="15"/>
  <c r="E5" i="15"/>
  <c r="E16" i="15"/>
  <c r="E15" i="15"/>
  <c r="E14" i="15"/>
  <c r="E13" i="15"/>
  <c r="E12" i="15"/>
  <c r="E11" i="15"/>
  <c r="E10" i="15"/>
  <c r="E9" i="15"/>
  <c r="E8" i="15"/>
  <c r="E7" i="15"/>
  <c r="E6" i="15"/>
  <c r="E19" i="15"/>
  <c r="E18" i="15"/>
  <c r="E17" i="15"/>
  <c r="C19" i="15"/>
  <c r="C18" i="15"/>
  <c r="C17" i="15"/>
  <c r="C16" i="15"/>
  <c r="C15" i="15"/>
  <c r="C14" i="15"/>
  <c r="C13" i="15"/>
  <c r="C12" i="15"/>
  <c r="C11" i="15"/>
  <c r="C10" i="15"/>
  <c r="C9" i="15"/>
  <c r="C8" i="15"/>
  <c r="C7" i="15"/>
  <c r="C6" i="15"/>
  <c r="C5" i="15"/>
  <c r="B19" i="15"/>
  <c r="B18" i="15"/>
  <c r="B17" i="15"/>
  <c r="B16" i="15"/>
  <c r="B15" i="15"/>
  <c r="B14" i="15"/>
  <c r="B13" i="15"/>
  <c r="B12" i="15"/>
  <c r="B11" i="15"/>
  <c r="B10" i="15"/>
  <c r="B9" i="15"/>
  <c r="B8" i="15"/>
  <c r="B7" i="15"/>
  <c r="B6" i="15"/>
  <c r="B5" i="15"/>
  <c r="C21" i="16" l="1"/>
  <c r="F5" i="15"/>
  <c r="F6" i="15" s="1"/>
  <c r="F7" i="15" s="1"/>
  <c r="F8" i="15" s="1"/>
  <c r="F9" i="15" s="1"/>
  <c r="F10" i="15" s="1"/>
  <c r="F11" i="15" s="1"/>
  <c r="F12" i="15" s="1"/>
  <c r="F13" i="15" s="1"/>
  <c r="F14" i="15" s="1"/>
  <c r="F15" i="15" s="1"/>
  <c r="F16" i="15" s="1"/>
  <c r="F17" i="15" s="1"/>
  <c r="F18" i="15" s="1"/>
  <c r="F19" i="15" s="1"/>
  <c r="F20" i="15" s="1"/>
  <c r="E21" i="15"/>
  <c r="G21" i="15"/>
  <c r="J6" i="15"/>
  <c r="J7" i="15" s="1"/>
  <c r="J8" i="15" s="1"/>
  <c r="J9" i="15" s="1"/>
  <c r="J10" i="15" s="1"/>
  <c r="J11" i="15" s="1"/>
  <c r="J12" i="15" s="1"/>
  <c r="J13" i="15" s="1"/>
  <c r="J14" i="15" s="1"/>
  <c r="J15" i="15" s="1"/>
  <c r="J16" i="15" s="1"/>
  <c r="J17" i="15" s="1"/>
  <c r="J18" i="15" s="1"/>
  <c r="J19" i="15" s="1"/>
  <c r="J20" i="15" s="1"/>
  <c r="G21" i="16"/>
  <c r="C21" i="15"/>
  <c r="I21" i="15"/>
  <c r="E21" i="16"/>
  <c r="F6" i="16"/>
  <c r="F7" i="16" s="1"/>
  <c r="F8" i="16" s="1"/>
  <c r="F9" i="16" s="1"/>
  <c r="F10" i="16" s="1"/>
  <c r="F11" i="16" s="1"/>
  <c r="F12" i="16" s="1"/>
  <c r="F13" i="16" s="1"/>
  <c r="F14" i="16" s="1"/>
  <c r="F15" i="16" s="1"/>
  <c r="F16" i="16" s="1"/>
  <c r="F17" i="16" s="1"/>
  <c r="F18" i="16" s="1"/>
  <c r="F19" i="16" s="1"/>
  <c r="F20" i="16" s="1"/>
  <c r="H6" i="16"/>
  <c r="H7" i="16" s="1"/>
  <c r="H8" i="16" s="1"/>
  <c r="H9" i="16" s="1"/>
  <c r="H10" i="16" s="1"/>
  <c r="H11" i="16" s="1"/>
  <c r="H12" i="16" s="1"/>
  <c r="H13" i="16" s="1"/>
  <c r="H14" i="16" s="1"/>
  <c r="H15" i="16" s="1"/>
  <c r="H16" i="16" s="1"/>
  <c r="H17" i="16" s="1"/>
  <c r="H18" i="16" s="1"/>
  <c r="H19" i="16" s="1"/>
  <c r="H20" i="16" s="1"/>
  <c r="D5" i="16"/>
  <c r="D6" i="16" s="1"/>
  <c r="D7" i="16" s="1"/>
  <c r="D8" i="16" s="1"/>
  <c r="D9" i="16" s="1"/>
  <c r="D10" i="16" s="1"/>
  <c r="D11" i="16" s="1"/>
  <c r="D12" i="16" s="1"/>
  <c r="D13" i="16" s="1"/>
  <c r="D14" i="16" s="1"/>
  <c r="D15" i="16" s="1"/>
  <c r="D16" i="16" s="1"/>
  <c r="D17" i="16" s="1"/>
  <c r="D18" i="16" s="1"/>
  <c r="D19" i="16" s="1"/>
  <c r="D20" i="16" s="1"/>
  <c r="D5" i="15"/>
  <c r="D6" i="15" s="1"/>
  <c r="D7" i="15" s="1"/>
  <c r="D8" i="15" s="1"/>
  <c r="D9" i="15" s="1"/>
  <c r="D10" i="15" s="1"/>
  <c r="D11" i="15" s="1"/>
  <c r="D12" i="15" s="1"/>
  <c r="D13" i="15" s="1"/>
  <c r="D14" i="15" s="1"/>
  <c r="D15" i="15" s="1"/>
  <c r="D16" i="15" s="1"/>
  <c r="D17" i="15" s="1"/>
  <c r="D18" i="15" s="1"/>
  <c r="D19" i="15" s="1"/>
  <c r="D20" i="15" s="1"/>
  <c r="H5" i="15"/>
  <c r="H6" i="15" s="1"/>
  <c r="H7" i="15" s="1"/>
  <c r="H8" i="15" s="1"/>
  <c r="H9" i="15" s="1"/>
  <c r="H10" i="15" s="1"/>
  <c r="H11" i="15" s="1"/>
  <c r="H12" i="15" s="1"/>
  <c r="H13" i="15" s="1"/>
  <c r="H14" i="15" s="1"/>
  <c r="H15" i="15" s="1"/>
  <c r="H16" i="15" s="1"/>
  <c r="H17" i="15" s="1"/>
  <c r="H18" i="15" s="1"/>
  <c r="H19" i="15" s="1"/>
  <c r="H20" i="15" s="1"/>
  <c r="AX19" i="5" l="1"/>
  <c r="AX24" i="5" s="1"/>
  <c r="AY19" i="5"/>
  <c r="AY24" i="5" s="1"/>
  <c r="AZ19" i="5"/>
  <c r="AZ24" i="5" s="1"/>
  <c r="BA19" i="5"/>
  <c r="BA24" i="5" s="1"/>
  <c r="BB19" i="5"/>
  <c r="BB24" i="5" s="1"/>
  <c r="BC19" i="5"/>
  <c r="BC24" i="5" s="1"/>
  <c r="BD19" i="5"/>
  <c r="BD24" i="5" s="1"/>
  <c r="BE19" i="5"/>
  <c r="BE24" i="5" s="1"/>
  <c r="BF19" i="5"/>
  <c r="BF24" i="5" s="1"/>
  <c r="BG19" i="5"/>
  <c r="BG24" i="5" s="1"/>
  <c r="BH19" i="5"/>
  <c r="BH24" i="5" s="1"/>
  <c r="BI19" i="5"/>
  <c r="BI24" i="5" s="1"/>
  <c r="BJ19" i="5"/>
  <c r="BJ24" i="5" s="1"/>
  <c r="BK19" i="5"/>
  <c r="BK24" i="5" s="1"/>
  <c r="BL19" i="5"/>
  <c r="BL24" i="5" s="1"/>
  <c r="BM19" i="5"/>
  <c r="BM24" i="5" s="1"/>
  <c r="BN19" i="5"/>
  <c r="BN24" i="5" s="1"/>
  <c r="BO19" i="5"/>
  <c r="BO24" i="5" s="1"/>
  <c r="BP19" i="5"/>
  <c r="BP24" i="5" s="1"/>
  <c r="BQ19" i="5"/>
  <c r="BQ24" i="5" s="1"/>
  <c r="BR19" i="5"/>
  <c r="BR24" i="5" s="1"/>
  <c r="BS19" i="5"/>
  <c r="BS24" i="5" s="1"/>
  <c r="BT19" i="5"/>
  <c r="BT24" i="5" s="1"/>
  <c r="BU19" i="5"/>
  <c r="BU24" i="5" s="1"/>
  <c r="BV19" i="5"/>
  <c r="BV24" i="5" s="1"/>
  <c r="BW19" i="5"/>
  <c r="BW24" i="5" s="1"/>
  <c r="BX19" i="5"/>
  <c r="BX24" i="5" s="1"/>
  <c r="BY19" i="5"/>
  <c r="BY24" i="5" s="1"/>
  <c r="BZ19" i="5"/>
  <c r="BZ24" i="5" s="1"/>
  <c r="CA19" i="5"/>
  <c r="CA24" i="5" s="1"/>
  <c r="AW19" i="5"/>
  <c r="AW24" i="5" s="1"/>
  <c r="AS19" i="5"/>
  <c r="AS24" i="5" s="1"/>
  <c r="AT19" i="5"/>
  <c r="AT24" i="5" s="1"/>
  <c r="AU19" i="5"/>
  <c r="AU24" i="5" s="1"/>
  <c r="AR19" i="5"/>
  <c r="AR24" i="5" s="1"/>
  <c r="AL19" i="5"/>
  <c r="AL24" i="5" s="1"/>
  <c r="AM19" i="5"/>
  <c r="AM24" i="5" s="1"/>
  <c r="AO19" i="5"/>
  <c r="AO24" i="5" s="1"/>
  <c r="AP19" i="5"/>
  <c r="AP24" i="5" s="1"/>
  <c r="AK19" i="5"/>
  <c r="AK24" i="5" s="1"/>
  <c r="AF19" i="5"/>
  <c r="AF24" i="5" s="1"/>
  <c r="AG19" i="5"/>
  <c r="AG24" i="5" s="1"/>
  <c r="AH19" i="5"/>
  <c r="AH24" i="5" s="1"/>
  <c r="AI19" i="5"/>
  <c r="AI24" i="5" s="1"/>
  <c r="AE19" i="5"/>
  <c r="AE24" i="5" s="1"/>
  <c r="AC19" i="5"/>
  <c r="AC24" i="5" s="1"/>
  <c r="U19" i="5"/>
  <c r="U24" i="5" s="1"/>
  <c r="V19" i="5"/>
  <c r="V24" i="5" s="1"/>
  <c r="W19" i="5"/>
  <c r="W24" i="5" s="1"/>
  <c r="X19" i="5"/>
  <c r="X24" i="5" s="1"/>
  <c r="Y19" i="5"/>
  <c r="Y24" i="5" s="1"/>
  <c r="Z19" i="5"/>
  <c r="Z24" i="5" s="1"/>
  <c r="AA19" i="5"/>
  <c r="AA24" i="5" s="1"/>
  <c r="T19" i="5"/>
  <c r="T24" i="5" s="1"/>
  <c r="M19" i="5"/>
  <c r="M24" i="5" s="1"/>
  <c r="N19" i="5"/>
  <c r="N24" i="5" s="1"/>
  <c r="O19" i="5"/>
  <c r="O24" i="5" s="1"/>
  <c r="P19" i="5"/>
  <c r="P24" i="5" s="1"/>
  <c r="Q19" i="5"/>
  <c r="Q24" i="5" s="1"/>
  <c r="R19" i="5"/>
  <c r="R24" i="5" s="1"/>
  <c r="L19" i="5"/>
  <c r="L24" i="5" s="1"/>
  <c r="E19" i="5"/>
  <c r="E24" i="5" s="1"/>
  <c r="F19" i="5"/>
  <c r="F24" i="5" s="1"/>
  <c r="G19" i="5"/>
  <c r="G24" i="5" s="1"/>
  <c r="H19" i="5"/>
  <c r="H24" i="5" s="1"/>
  <c r="I19" i="5"/>
  <c r="I24" i="5" s="1"/>
  <c r="J19" i="5"/>
  <c r="J24" i="5" s="1"/>
  <c r="D19" i="5"/>
  <c r="D24" i="5" s="1"/>
</calcChain>
</file>

<file path=xl/sharedStrings.xml><?xml version="1.0" encoding="utf-8"?>
<sst xmlns="http://schemas.openxmlformats.org/spreadsheetml/2006/main" count="272" uniqueCount="190">
  <si>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</si>
  <si>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</si>
  <si>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</si>
  <si>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</si>
  <si>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</si>
  <si>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</si>
  <si>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</si>
  <si>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</si>
  <si>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</si>
  <si>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</si>
  <si>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</si>
  <si>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</si>
  <si>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</si>
  <si>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</si>
  <si>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</si>
  <si>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</si>
  <si>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</si>
  <si>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</si>
  <si>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</si>
  <si>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</si>
  <si>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</si>
  <si>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</si>
  <si>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</si>
  <si>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</si>
  <si>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</si>
  <si>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</si>
  <si>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</si>
  <si>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</si>
  <si>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</si>
  <si>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</si>
  <si>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</si>
  <si>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</si>
  <si>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</si>
  <si>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</si>
  <si>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</si>
  <si>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</si>
  <si>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</si>
  <si>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</si>
  <si>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</si>
  <si>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</si>
  <si>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</si>
  <si>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</si>
  <si>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</si>
  <si>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</si>
  <si>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</si>
  <si>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</si>
  <si>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</si>
  <si>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</si>
  <si>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</si>
  <si>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</si>
  <si>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</si>
  <si>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</si>
  <si>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</si>
  <si>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</si>
  <si>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</si>
  <si>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</si>
  <si>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</si>
  <si>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</si>
  <si>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</si>
  <si>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</si>
  <si>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</si>
  <si>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</si>
  <si>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</si>
  <si>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Upgrades</t>
  </si>
  <si>
    <t>Granted Amount</t>
  </si>
  <si>
    <t>Electricity (kWh)</t>
  </si>
  <si>
    <t>OUTLAYS</t>
  </si>
  <si>
    <t>MARKETING &amp; OUTREACH</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</si>
  <si>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</si>
  <si>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</si>
  <si>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</si>
  <si>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</si>
  <si>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</si>
  <si>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</si>
  <si>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</si>
  <si>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</si>
  <si>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</si>
  <si>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Total Job Hours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</si>
  <si>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</si>
  <si>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</si>
  <si>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</si>
  <si>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</si>
  <si>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</si>
  <si>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</si>
  <si>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</si>
  <si>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</si>
  <si>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</si>
  <si>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</si>
  <si>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</si>
  <si>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</si>
  <si>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</si>
  <si>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</si>
  <si>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</si>
  <si>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</si>
  <si>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</si>
  <si>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</si>
  <si>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</si>
  <si>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</si>
  <si>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</si>
  <si>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</si>
  <si>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</si>
  <si>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</si>
  <si>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</si>
  <si>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</si>
  <si>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</si>
  <si>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</si>
  <si>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</si>
  <si>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</si>
  <si>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</si>
  <si>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</si>
  <si>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</si>
  <si>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</si>
  <si>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</si>
  <si>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</si>
  <si>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</si>
  <si>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</si>
  <si>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</si>
  <si>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</si>
  <si>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</si>
  <si>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</si>
  <si>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</si>
  <si>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</si>
  <si>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</si>
  <si>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</si>
  <si>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</si>
  <si>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</si>
  <si>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</si>
  <si>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</si>
  <si>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</si>
  <si>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</si>
  <si>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</si>
  <si>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</si>
  <si>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</si>
  <si>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</si>
  <si>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</si>
  <si>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</si>
  <si>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</si>
  <si>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</si>
  <si>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</si>
  <si>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</si>
  <si>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</si>
  <si>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</si>
  <si>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</si>
  <si>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</si>
  <si>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</si>
  <si>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</si>
  <si>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</si>
  <si>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</si>
  <si>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</si>
  <si>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</si>
  <si>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</si>
  <si>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</si>
  <si>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</si>
  <si>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</si>
  <si>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</si>
  <si>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</si>
  <si>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</si>
  <si>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</si>
  <si>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</si>
  <si>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</si>
  <si>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</si>
  <si>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</si>
  <si>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</si>
  <si>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</si>
  <si>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</si>
  <si>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</si>
  <si>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</si>
  <si>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</si>
  <si>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</si>
  <si>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</si>
  <si>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</si>
  <si>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Q3 2013 Subtotal</t>
  </si>
  <si>
    <t>Millions of Dollars ($)</t>
  </si>
  <si>
    <t>Cumulative</t>
  </si>
  <si>
    <t>Quarter-Year</t>
  </si>
  <si>
    <t>Total Outlays ($)</t>
  </si>
  <si>
    <t>BBNP Award Spending</t>
  </si>
  <si>
    <t>Other Federal Expenditures (non-BBNP)</t>
  </si>
  <si>
    <t>Other Fed Expenditures</t>
  </si>
  <si>
    <t>Non-Fed Expenditures</t>
  </si>
  <si>
    <t>Invoiced Upgrade Costs</t>
  </si>
  <si>
    <t>TOTAL</t>
  </si>
  <si>
    <t>Total Audits</t>
  </si>
  <si>
    <t>Total Retrofit Projects</t>
  </si>
  <si>
    <t>Total Source Energy Savings</t>
  </si>
  <si>
    <t>Cumulative Source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</si>
  <si>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2014.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</si>
  <si>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tab shows the cumulative energy assessments and upgrades reported through the end of September 2014 and the estimated annual source energy savings.</t>
  </si>
  <si>
    <t>2014-Q3</t>
  </si>
  <si>
    <t>State of Maine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</si>
</sst>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9">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3"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6" xfId="0" applyBorder="1"/>
    <xf numFmtId="0" fontId="0" fillId="0" borderId="27" xfId="0" applyBorder="1"/>
    <xf numFmtId="0" fontId="0" fillId="0" borderId="28" xfId="0" applyFont="1" applyBorder="1" applyAlignment="1">
      <alignment horizontal="left" vertical="top" wrapText="1"/>
    </xf>
    <xf numFmtId="0" fontId="0" fillId="0" borderId="29" xfId="0" applyBorder="1"/>
    <xf numFmtId="0" fontId="0" fillId="0" borderId="28" xfId="0" applyBorder="1"/>
    <xf numFmtId="0" fontId="0" fillId="0" borderId="30" xfId="0" applyBorder="1"/>
    <xf numFmtId="0" fontId="0" fillId="0" borderId="31" xfId="0" applyBorder="1"/>
    <xf numFmtId="0" fontId="0" fillId="0" borderId="31" xfId="0" applyBorder="1" applyAlignment="1"/>
    <xf numFmtId="0" fontId="0" fillId="0" borderId="32" xfId="0" applyBorder="1"/>
    <xf numFmtId="0" fontId="0" fillId="0" borderId="33" xfId="0" applyBorder="1"/>
    <xf numFmtId="0" fontId="0" fillId="0" borderId="0" xfId="0" applyFill="1" applyAlignment="1"/>
    <xf numFmtId="0" fontId="19" fillId="0" borderId="0" xfId="0" applyFont="1" applyFill="1" applyAlignment="1"/>
    <xf numFmtId="0" fontId="27" fillId="35" borderId="37" xfId="0" applyFont="1" applyFill="1" applyBorder="1" applyAlignment="1">
      <alignment vertical="center" wrapText="1"/>
    </xf>
    <xf numFmtId="0" fontId="23" fillId="0" borderId="37" xfId="0" applyFont="1" applyFill="1" applyBorder="1" applyAlignment="1">
      <alignment vertical="center" wrapText="1"/>
    </xf>
    <xf numFmtId="0" fontId="0" fillId="3" borderId="1" xfId="0" applyFill="1" applyBorder="1" applyAlignment="1">
      <alignment horizontal="center" vertical="center" wrapText="1"/>
    </xf>
    <xf numFmtId="0" fontId="19" fillId="0" borderId="0" xfId="0" applyFont="1" applyAlignment="1">
      <alignment horizontal="center" vertical="center"/>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19" fillId="0" borderId="1"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44" fontId="21" fillId="0" borderId="47" xfId="0" applyNumberFormat="1" applyFont="1" applyBorder="1" applyAlignment="1">
      <alignment horizontal="center" vertical="center"/>
    </xf>
    <xf numFmtId="44"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0" fontId="0" fillId="0" borderId="7" xfId="0"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0" fillId="0" borderId="49" xfId="0"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6" xfId="0" applyBorder="1" applyAlignment="1">
      <alignment horizontal="center" vertical="center"/>
    </xf>
    <xf numFmtId="1" fontId="2" fillId="0" borderId="48" xfId="0" applyNumberFormat="1" applyFont="1" applyBorder="1" applyAlignment="1">
      <alignment horizontal="center" vertical="center"/>
    </xf>
    <xf numFmtId="0" fontId="19" fillId="0" borderId="0" xfId="0" applyFont="1" applyAlignment="1">
      <alignment horizontal="center" vertical="center"/>
    </xf>
    <xf numFmtId="0" fontId="26" fillId="0" borderId="29" xfId="0" applyFont="1" applyBorder="1" applyAlignment="1">
      <alignment horizontal="center" vertical="center" textRotation="90"/>
    </xf>
    <xf numFmtId="0" fontId="19" fillId="0" borderId="25" xfId="0" applyFont="1" applyBorder="1" applyAlignment="1" applyProtection="1">
      <alignment horizontal="left" vertical="center" wrapText="1" indent="2"/>
      <protection locked="0"/>
    </xf>
    <xf numFmtId="0" fontId="19" fillId="0" borderId="26" xfId="0" applyFont="1" applyBorder="1" applyAlignment="1" applyProtection="1">
      <alignment horizontal="left" vertical="center" wrapText="1" indent="2"/>
      <protection locked="0"/>
    </xf>
    <xf numFmtId="0" fontId="19" fillId="0" borderId="27"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2" xfId="0" applyFont="1" applyBorder="1" applyAlignment="1" applyProtection="1">
      <alignment horizontal="left" vertical="center" wrapText="1" indent="2"/>
      <protection locked="0"/>
    </xf>
    <xf numFmtId="0" fontId="25" fillId="35" borderId="34" xfId="0" applyFont="1" applyFill="1" applyBorder="1" applyAlignment="1">
      <alignment horizontal="center" vertical="center"/>
    </xf>
    <xf numFmtId="0" fontId="25" fillId="35" borderId="35" xfId="0" applyFont="1" applyFill="1" applyBorder="1" applyAlignment="1">
      <alignment horizontal="center" vertical="center"/>
    </xf>
    <xf numFmtId="0" fontId="25" fillId="35" borderId="36"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2"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43"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2014</a:t>
            </a:r>
          </a:p>
        </c:rich>
      </c:tx>
      <c:layout>
        <c:manualLayout>
          <c:xMode val="edge"/>
          <c:yMode val="edge"/>
          <c:x val="0.26977596043925889"/>
          <c:y val="2.4171347879329213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Data'!$D$5:$D$20</c:f>
              <c:numCache>
                <c:formatCode>_("$"* #,##0.00_);_("$"* \(#,##0.00\);_("$"* "-"??_);_(@_)</c:formatCode>
                <c:ptCount val="16"/>
                <c:pt idx="0">
                  <c:v>0.49071500000000001</c:v>
                </c:pt>
                <c:pt idx="1">
                  <c:v>1.4451555899999999</c:v>
                </c:pt>
                <c:pt idx="2">
                  <c:v>2.6017385900000001</c:v>
                </c:pt>
                <c:pt idx="3">
                  <c:v>4.3176824900000002</c:v>
                </c:pt>
                <c:pt idx="4">
                  <c:v>7.3373135500000002</c:v>
                </c:pt>
                <c:pt idx="5">
                  <c:v>11.46107355</c:v>
                </c:pt>
                <c:pt idx="6">
                  <c:v>15.63778155</c:v>
                </c:pt>
                <c:pt idx="7">
                  <c:v>21.914292549999999</c:v>
                </c:pt>
                <c:pt idx="8">
                  <c:v>23.286361549999999</c:v>
                </c:pt>
                <c:pt idx="9">
                  <c:v>25.760116549999999</c:v>
                </c:pt>
                <c:pt idx="10">
                  <c:v>27.97053155</c:v>
                </c:pt>
                <c:pt idx="11">
                  <c:v>29.352061550000002</c:v>
                </c:pt>
                <c:pt idx="12">
                  <c:v>29.352061550000002</c:v>
                </c:pt>
                <c:pt idx="13">
                  <c:v>29.352061550000002</c:v>
                </c:pt>
                <c:pt idx="14">
                  <c:v>29.352061550000002</c:v>
                </c:pt>
                <c:pt idx="15">
                  <c:v>29.352061550000002</c:v>
                </c:pt>
              </c:numCache>
            </c:numRef>
          </c:val>
          <c:extLst/>
        </c:ser>
        <c:ser>
          <c:idx val="1"/>
          <c:order val="1"/>
          <c:tx>
            <c:strRef>
              <c:f>'Expenditure Graph Data'!$F$4</c:f>
              <c:strCache>
                <c:ptCount val="1"/>
                <c:pt idx="0">
                  <c:v>Other Fed Expenditures</c:v>
                </c:pt>
              </c:strCache>
            </c:strRef>
          </c:tx>
          <c:spPr>
            <a:solidFill>
              <a:srgbClr val="F47B20"/>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Data'!$F$5:$F$20</c:f>
              <c:numCache>
                <c:formatCode>_("$"* #,##0.00_);_("$"* \(#,##0.00\);_("$"* "-"??_);_(@_)</c:formatCode>
                <c:ptCount val="16"/>
                <c:pt idx="0">
                  <c:v>2.032184</c:v>
                </c:pt>
                <c:pt idx="1">
                  <c:v>4.8666580000000002</c:v>
                </c:pt>
                <c:pt idx="2">
                  <c:v>5.5435059999999998</c:v>
                </c:pt>
                <c:pt idx="3">
                  <c:v>6.1054110000000001</c:v>
                </c:pt>
                <c:pt idx="4">
                  <c:v>7.0711110000000001</c:v>
                </c:pt>
                <c:pt idx="5">
                  <c:v>7.0711110000000001</c:v>
                </c:pt>
                <c:pt idx="6">
                  <c:v>7.0711110000000001</c:v>
                </c:pt>
                <c:pt idx="7">
                  <c:v>7.0711110000000001</c:v>
                </c:pt>
                <c:pt idx="8">
                  <c:v>7.0711110000000001</c:v>
                </c:pt>
                <c:pt idx="9">
                  <c:v>7.0711110000000001</c:v>
                </c:pt>
                <c:pt idx="10">
                  <c:v>7.0711110000000001</c:v>
                </c:pt>
                <c:pt idx="11">
                  <c:v>7.0711110000000001</c:v>
                </c:pt>
                <c:pt idx="12">
                  <c:v>7.0711110000000001</c:v>
                </c:pt>
                <c:pt idx="13">
                  <c:v>7.0711110000000001</c:v>
                </c:pt>
                <c:pt idx="14">
                  <c:v>7.0711110000000001</c:v>
                </c:pt>
                <c:pt idx="15">
                  <c:v>7.0711110000000001</c:v>
                </c:pt>
              </c:numCache>
            </c:numRef>
          </c:val>
          <c:extLst/>
        </c:ser>
        <c:ser>
          <c:idx val="2"/>
          <c:order val="2"/>
          <c:tx>
            <c:strRef>
              <c:f>'Expenditure Graph Data'!$H$4</c:f>
              <c:strCache>
                <c:ptCount val="1"/>
                <c:pt idx="0">
                  <c:v>Non-Fed Expenditures</c:v>
                </c:pt>
              </c:strCache>
            </c:strRef>
          </c:tx>
          <c:spPr>
            <a:solidFill>
              <a:srgbClr val="7AC143"/>
            </a:solidFill>
            <a:ln w="25400">
              <a:noFill/>
            </a:ln>
          </c:spP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Data'!$H$5:$H$20</c:f>
              <c:numCache>
                <c:formatCode>_("$"* #,##0.00_);_("$"* \(#,##0.00\);_("$"* "-"??_);_(@_)</c:formatCode>
                <c:ptCount val="16"/>
                <c:pt idx="0">
                  <c:v>3.7237200000000001</c:v>
                </c:pt>
                <c:pt idx="1">
                  <c:v>9.6122259999999997</c:v>
                </c:pt>
                <c:pt idx="2">
                  <c:v>11.622237999999999</c:v>
                </c:pt>
                <c:pt idx="3">
                  <c:v>12.849983</c:v>
                </c:pt>
                <c:pt idx="4">
                  <c:v>15.484183999999999</c:v>
                </c:pt>
                <c:pt idx="5">
                  <c:v>15.484183999999999</c:v>
                </c:pt>
                <c:pt idx="6">
                  <c:v>15.484183999999999</c:v>
                </c:pt>
                <c:pt idx="7">
                  <c:v>15.484183999999999</c:v>
                </c:pt>
                <c:pt idx="8">
                  <c:v>15.484183999999999</c:v>
                </c:pt>
                <c:pt idx="9">
                  <c:v>15.484183999999999</c:v>
                </c:pt>
                <c:pt idx="10">
                  <c:v>15.484183999999999</c:v>
                </c:pt>
                <c:pt idx="11">
                  <c:v>15.484183999999999</c:v>
                </c:pt>
                <c:pt idx="12">
                  <c:v>15.484183999999999</c:v>
                </c:pt>
                <c:pt idx="13">
                  <c:v>15.484183999999999</c:v>
                </c:pt>
                <c:pt idx="14">
                  <c:v>15.484183999999999</c:v>
                </c:pt>
                <c:pt idx="15">
                  <c:v>15.484183999999999</c:v>
                </c:pt>
              </c:numCache>
            </c:numRef>
          </c:val>
          <c:extLst/>
        </c:ser>
        <c:dLbls>
          <c:showLegendKey val="0"/>
          <c:showVal val="0"/>
          <c:showCatName val="0"/>
          <c:showSerName val="0"/>
          <c:showPercent val="0"/>
          <c:showBubbleSize val="0"/>
        </c:dLbls>
        <c:axId val="173111952"/>
        <c:axId val="173112344"/>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'Expenditure Graph Data'!$J$5:$J$20</c:f>
              <c:numCache>
                <c:formatCode>_("$"* #,##0.00_);_("$"* \(#,##0.00\);_("$"* "-"??_);_(@_)</c:formatCode>
                <c:ptCount val="16"/>
                <c:pt idx="0">
                  <c:v>13.776719</c:v>
                </c:pt>
                <c:pt idx="1">
                  <c:v>17.51022</c:v>
                </c:pt>
                <c:pt idx="2">
                  <c:v>20.839988999999999</c:v>
                </c:pt>
                <c:pt idx="3">
                  <c:v>26.815911</c:v>
                </c:pt>
                <c:pt idx="4">
                  <c:v>27.256440000000001</c:v>
                </c:pt>
                <c:pt idx="5">
                  <c:v>27.579000000000001</c:v>
                </c:pt>
                <c:pt idx="6">
                  <c:v>28.486659</c:v>
                </c:pt>
                <c:pt idx="7">
                  <c:v>29.538211999999998</c:v>
                </c:pt>
                <c:pt idx="8">
                  <c:v>31.401084999999998</c:v>
                </c:pt>
                <c:pt idx="9">
                  <c:v>32.425266000000001</c:v>
                </c:pt>
                <c:pt idx="10">
                  <c:v>33.147061999999998</c:v>
                </c:pt>
                <c:pt idx="11">
                  <c:v>34.25806</c:v>
                </c:pt>
                <c:pt idx="12">
                  <c:v>37.707530050000003</c:v>
                </c:pt>
                <c:pt idx="13">
                  <c:v>45.591770050000001</c:v>
                </c:pt>
                <c:pt idx="14">
                  <c:v>55.425121730000001</c:v>
                </c:pt>
                <c:pt idx="15">
                  <c:v>71.914969729999996</c:v>
                </c:pt>
              </c:numCache>
            </c:numRef>
          </c:val>
          <c:smooth val="0"/>
          <c:extLst/>
        </c:ser>
        <c:dLbls>
          <c:showLegendKey val="0"/>
          <c:showVal val="0"/>
          <c:showCatName val="0"/>
          <c:showSerName val="0"/>
          <c:showPercent val="0"/>
          <c:showBubbleSize val="0"/>
        </c:dLbls>
        <c:marker val="1"/>
        <c:smooth val="0"/>
        <c:axId val="173111952"/>
        <c:axId val="173112344"/>
      </c:lineChart>
      <c:catAx>
        <c:axId val="173111952"/>
        <c:scaling>
          <c:orientation val="minMax"/>
        </c:scaling>
        <c:delete val="0"/>
        <c:axPos val="b"/>
        <c:numFmt formatCode="General" sourceLinked="0"/>
        <c:majorTickMark val="out"/>
        <c:minorTickMark val="none"/>
        <c:tickLblPos val="nextTo"/>
        <c:txPr>
          <a:bodyPr/>
          <a:lstStyle/>
          <a:p>
            <a:pPr>
              <a:defRPr sz="1200"/>
            </a:pPr>
            <a:endParaRPr lang="en-US"/>
          </a:p>
        </c:txPr>
        <c:crossAx val="173112344"/>
        <c:crosses val="autoZero"/>
        <c:auto val="1"/>
        <c:lblAlgn val="ctr"/>
        <c:lblOffset val="100"/>
        <c:noMultiLvlLbl val="0"/>
      </c:catAx>
      <c:valAx>
        <c:axId val="173112344"/>
        <c:scaling>
          <c:orientation val="minMax"/>
        </c:scaling>
        <c:delete val="0"/>
        <c:axPos val="l"/>
        <c:majorGridlines/>
        <c:title>
          <c:tx>
            <c:rich>
              <a:bodyPr rot="-5400000" vert="horz"/>
              <a:lstStyle/>
              <a:p>
                <a:pPr>
                  <a:defRPr sz="1200" b="0"/>
                </a:pPr>
                <a:r>
                  <a:rPr lang="en-US" sz="1200" b="0"/>
                  <a:t>Millions of Dollars</a:t>
                </a:r>
              </a:p>
            </c:rich>
          </c:tx>
          <c:layout/>
          <c:overlay val="0"/>
        </c:title>
        <c:numFmt formatCode="&quot;$&quot;#,##0.0" sourceLinked="0"/>
        <c:majorTickMark val="out"/>
        <c:minorTickMark val="none"/>
        <c:tickLblPos val="nextTo"/>
        <c:txPr>
          <a:bodyPr/>
          <a:lstStyle/>
          <a:p>
            <a:pPr>
              <a:defRPr sz="1200"/>
            </a:pPr>
            <a:endParaRPr lang="en-US"/>
          </a:p>
        </c:txPr>
        <c:crossAx val="173111952"/>
        <c:crosses val="autoZero"/>
        <c:crossBetween val="between"/>
      </c:valAx>
    </c:plotArea>
    <c:legend>
      <c:legendPos val="b"/>
      <c:layout/>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2014 </a:t>
            </a:r>
          </a:p>
        </c:rich>
      </c:tx>
      <c:layout>
        <c:manualLayout>
          <c:xMode val="edge"/>
          <c:yMode val="edge"/>
          <c:x val="0.24047197946410545"/>
          <c:y val="2.4186119472133109E-2"/>
        </c:manualLayout>
      </c:layout>
      <c:overlay val="1"/>
    </c:title>
    <c:autoTitleDeleted val="0"/>
    <c:plotArea>
      <c:layout/>
      <c:areaChart>
        <c:grouping val="standard"/>
        <c:varyColors val="0"/>
        <c:ser>
          <c:idx val="2"/>
          <c:order val="2"/>
          <c:tx>
            <c:v>Total Source Energy Savings</c:v>
          </c:tx>
          <c:spPr>
            <a:solidFill>
              <a:srgbClr val="BFB7AC"/>
            </a:solidFill>
          </c:spP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Data'!$H$5:$H$20</c:f>
              <c:numCache>
                <c:formatCode>0</c:formatCode>
                <c:ptCount val="16"/>
                <c:pt idx="0">
                  <c:v>46868.216568818709</c:v>
                </c:pt>
                <c:pt idx="1">
                  <c:v>156472.39123477502</c:v>
                </c:pt>
                <c:pt idx="2">
                  <c:v>177305.13547477502</c:v>
                </c:pt>
                <c:pt idx="3">
                  <c:v>415912.15402875486</c:v>
                </c:pt>
                <c:pt idx="4">
                  <c:v>446221.29862875486</c:v>
                </c:pt>
                <c:pt idx="5">
                  <c:v>446221.29862875486</c:v>
                </c:pt>
                <c:pt idx="6">
                  <c:v>453769.15953157475</c:v>
                </c:pt>
                <c:pt idx="7">
                  <c:v>453769.15953157475</c:v>
                </c:pt>
                <c:pt idx="8">
                  <c:v>453769.15953157475</c:v>
                </c:pt>
                <c:pt idx="9">
                  <c:v>453769.15953157475</c:v>
                </c:pt>
                <c:pt idx="10">
                  <c:v>453769.15953157475</c:v>
                </c:pt>
                <c:pt idx="11">
                  <c:v>453769.15953157475</c:v>
                </c:pt>
                <c:pt idx="12">
                  <c:v>480105.55533157475</c:v>
                </c:pt>
                <c:pt idx="13">
                  <c:v>524797.62093157473</c:v>
                </c:pt>
                <c:pt idx="14">
                  <c:v>584714.4561315747</c:v>
                </c:pt>
                <c:pt idx="15">
                  <c:v>687113.30973157473</c:v>
                </c:pt>
              </c:numCache>
            </c:numRef>
          </c:val>
          <c:extLst/>
        </c:ser>
        <c:dLbls>
          <c:showLegendKey val="0"/>
          <c:showVal val="0"/>
          <c:showCatName val="0"/>
          <c:showSerName val="0"/>
          <c:showPercent val="0"/>
          <c:showBubbleSize val="0"/>
        </c:dLbls>
        <c:axId val="173114480"/>
        <c:axId val="173114088"/>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Data'!$D$5:$D$20</c:f>
              <c:numCache>
                <c:formatCode>General</c:formatCode>
                <c:ptCount val="16"/>
                <c:pt idx="0">
                  <c:v>1387</c:v>
                </c:pt>
                <c:pt idx="1">
                  <c:v>2376</c:v>
                </c:pt>
                <c:pt idx="2">
                  <c:v>3074</c:v>
                </c:pt>
                <c:pt idx="3">
                  <c:v>3279</c:v>
                </c:pt>
                <c:pt idx="4">
                  <c:v>3422</c:v>
                </c:pt>
                <c:pt idx="5">
                  <c:v>3598</c:v>
                </c:pt>
                <c:pt idx="6">
                  <c:v>3804</c:v>
                </c:pt>
                <c:pt idx="7">
                  <c:v>3804</c:v>
                </c:pt>
                <c:pt idx="8">
                  <c:v>3991</c:v>
                </c:pt>
                <c:pt idx="9">
                  <c:v>3991</c:v>
                </c:pt>
                <c:pt idx="10">
                  <c:v>5768</c:v>
                </c:pt>
                <c:pt idx="11">
                  <c:v>8571</c:v>
                </c:pt>
                <c:pt idx="12">
                  <c:v>8571</c:v>
                </c:pt>
                <c:pt idx="13">
                  <c:v>8571</c:v>
                </c:pt>
                <c:pt idx="14">
                  <c:v>8571</c:v>
                </c:pt>
                <c:pt idx="15">
                  <c:v>8571</c:v>
                </c:pt>
              </c:numCache>
            </c:numRef>
          </c:val>
          <c:smooth val="0"/>
          <c:extLst/>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Data'!$B$5:$B$20</c:f>
              <c:strCache>
                <c:ptCount val="16"/>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pt idx="12">
                  <c:v>2013-Q4</c:v>
                </c:pt>
                <c:pt idx="13">
                  <c:v>2014-Q1</c:v>
                </c:pt>
                <c:pt idx="14">
                  <c:v>2014-Q2</c:v>
                </c:pt>
                <c:pt idx="15">
                  <c:v>2014-Q3</c:v>
                </c:pt>
              </c:strCache>
            </c:strRef>
          </c:cat>
          <c:val>
            <c:numRef>
              <c:f>'Audit-Retrofit Graph Data'!$F$5:$F$20</c:f>
              <c:numCache>
                <c:formatCode>General</c:formatCode>
                <c:ptCount val="16"/>
                <c:pt idx="0">
                  <c:v>1245</c:v>
                </c:pt>
                <c:pt idx="1">
                  <c:v>1612</c:v>
                </c:pt>
                <c:pt idx="2">
                  <c:v>2016</c:v>
                </c:pt>
                <c:pt idx="3">
                  <c:v>2450</c:v>
                </c:pt>
                <c:pt idx="4">
                  <c:v>2499</c:v>
                </c:pt>
                <c:pt idx="5">
                  <c:v>2711</c:v>
                </c:pt>
                <c:pt idx="6">
                  <c:v>2907</c:v>
                </c:pt>
                <c:pt idx="7">
                  <c:v>3241</c:v>
                </c:pt>
                <c:pt idx="8">
                  <c:v>4407</c:v>
                </c:pt>
                <c:pt idx="9">
                  <c:v>6864</c:v>
                </c:pt>
                <c:pt idx="10">
                  <c:v>8951</c:v>
                </c:pt>
                <c:pt idx="11">
                  <c:v>11812</c:v>
                </c:pt>
                <c:pt idx="12">
                  <c:v>12670</c:v>
                </c:pt>
                <c:pt idx="13">
                  <c:v>14126</c:v>
                </c:pt>
                <c:pt idx="14">
                  <c:v>16078</c:v>
                </c:pt>
                <c:pt idx="15">
                  <c:v>19414</c:v>
                </c:pt>
              </c:numCache>
            </c:numRef>
          </c:val>
          <c:smooth val="0"/>
          <c:extLst/>
        </c:ser>
        <c:dLbls>
          <c:showLegendKey val="0"/>
          <c:showVal val="0"/>
          <c:showCatName val="0"/>
          <c:showSerName val="0"/>
          <c:showPercent val="0"/>
          <c:showBubbleSize val="0"/>
        </c:dLbls>
        <c:marker val="1"/>
        <c:smooth val="0"/>
        <c:axId val="173113304"/>
        <c:axId val="173113696"/>
      </c:lineChart>
      <c:catAx>
        <c:axId val="173113304"/>
        <c:scaling>
          <c:orientation val="minMax"/>
        </c:scaling>
        <c:delete val="0"/>
        <c:axPos val="b"/>
        <c:numFmt formatCode="General" sourceLinked="0"/>
        <c:majorTickMark val="out"/>
        <c:minorTickMark val="none"/>
        <c:tickLblPos val="nextTo"/>
        <c:txPr>
          <a:bodyPr/>
          <a:lstStyle/>
          <a:p>
            <a:pPr>
              <a:defRPr sz="1200"/>
            </a:pPr>
            <a:endParaRPr lang="en-US"/>
          </a:p>
        </c:txPr>
        <c:crossAx val="173113696"/>
        <c:crosses val="autoZero"/>
        <c:auto val="1"/>
        <c:lblAlgn val="ctr"/>
        <c:lblOffset val="100"/>
        <c:noMultiLvlLbl val="0"/>
      </c:catAx>
      <c:valAx>
        <c:axId val="173113696"/>
        <c:scaling>
          <c:orientation val="minMax"/>
        </c:scaling>
        <c:delete val="0"/>
        <c:axPos val="l"/>
        <c:majorGridlines/>
        <c:title>
          <c:tx>
            <c:rich>
              <a:bodyPr rot="-5400000" vert="horz"/>
              <a:lstStyle/>
              <a:p>
                <a:pPr>
                  <a:defRPr/>
                </a:pPr>
                <a:r>
                  <a:rPr lang="en-US" sz="1400"/>
                  <a:t>Assessments and Upgrades</a:t>
                </a:r>
              </a:p>
            </c:rich>
          </c:tx>
          <c:layout/>
          <c:overlay val="0"/>
        </c:title>
        <c:numFmt formatCode="General" sourceLinked="1"/>
        <c:majorTickMark val="out"/>
        <c:minorTickMark val="none"/>
        <c:tickLblPos val="nextTo"/>
        <c:txPr>
          <a:bodyPr/>
          <a:lstStyle/>
          <a:p>
            <a:pPr>
              <a:defRPr sz="1200"/>
            </a:pPr>
            <a:endParaRPr lang="en-US"/>
          </a:p>
        </c:txPr>
        <c:crossAx val="173113304"/>
        <c:crosses val="autoZero"/>
        <c:crossBetween val="between"/>
      </c:valAx>
      <c:valAx>
        <c:axId val="173114088"/>
        <c:scaling>
          <c:orientation val="minMax"/>
        </c:scaling>
        <c:delete val="0"/>
        <c:axPos val="r"/>
        <c:title>
          <c:tx>
            <c:rich>
              <a:bodyPr rot="-5400000" vert="horz"/>
              <a:lstStyle/>
              <a:p>
                <a:pPr>
                  <a:defRPr/>
                </a:pPr>
                <a:r>
                  <a:rPr lang="en-US" sz="1400"/>
                  <a:t>Source Energy Savings (MMBTU/yr)</a:t>
                </a:r>
              </a:p>
            </c:rich>
          </c:tx>
          <c:layout/>
          <c:overlay val="0"/>
        </c:title>
        <c:numFmt formatCode="#,##0" sourceLinked="0"/>
        <c:majorTickMark val="out"/>
        <c:minorTickMark val="none"/>
        <c:tickLblPos val="nextTo"/>
        <c:crossAx val="173114480"/>
        <c:crosses val="max"/>
        <c:crossBetween val="between"/>
      </c:valAx>
      <c:catAx>
        <c:axId val="173114480"/>
        <c:scaling>
          <c:orientation val="minMax"/>
        </c:scaling>
        <c:delete val="1"/>
        <c:axPos val="b"/>
        <c:numFmt formatCode="General" sourceLinked="1"/>
        <c:majorTickMark val="out"/>
        <c:minorTickMark val="none"/>
        <c:tickLblPos val="nextTo"/>
        <c:crossAx val="173114088"/>
        <c:crosses val="autoZero"/>
        <c:auto val="1"/>
        <c:lblAlgn val="ctr"/>
        <c:lblOffset val="100"/>
        <c:noMultiLvlLbl val="0"/>
      </c:catAx>
      <c:spPr>
        <a:noFill/>
        <a:ln w="25400">
          <a:noFill/>
        </a:ln>
      </c:spPr>
    </c:plotArea>
    <c:legend>
      <c:legendPos val="b"/>
      <c:layout/>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tabSelected="1" zoomScale="80" zoomScaleNormal="80" workbookViewId="0"/>
  </sheetViews>
  <sheetFormatPr defaultRowHeight="15" x14ac:dyDescent="0.25"/>
  <cols>
    <col min="1" max="1" width="1.5703125" customWidth="1"/>
    <col min="2" max="2" width="7.5703125" style="39" customWidth="1"/>
    <col min="3" max="23" width="10.5703125" customWidth="1"/>
  </cols>
  <sheetData>
    <row r="1" spans="1:24" ht="15.75" thickBot="1" x14ac:dyDescent="0.3"/>
    <row r="2" spans="1:24" ht="32.25" customHeight="1" thickBot="1" x14ac:dyDescent="0.3">
      <c r="C2" s="93" t="s">
        <v>15</v>
      </c>
      <c r="D2" s="94"/>
      <c r="E2" s="94"/>
      <c r="F2" s="94"/>
      <c r="G2" s="94"/>
      <c r="H2" s="94"/>
      <c r="I2" s="94"/>
      <c r="J2" s="94"/>
      <c r="K2" s="94"/>
      <c r="L2" s="94"/>
      <c r="M2" s="94"/>
      <c r="N2" s="94"/>
      <c r="O2" s="94"/>
      <c r="P2" s="94"/>
      <c r="Q2" s="94"/>
      <c r="R2" s="94"/>
      <c r="S2" s="94"/>
      <c r="T2" s="94"/>
      <c r="U2" s="94"/>
      <c r="V2" s="94"/>
      <c r="W2" s="95"/>
    </row>
    <row r="3" spans="1:24" x14ac:dyDescent="0.25">
      <c r="B3" s="55"/>
      <c r="C3" s="55"/>
      <c r="D3" s="55"/>
      <c r="E3" s="55"/>
      <c r="F3" s="55"/>
      <c r="G3" s="55"/>
      <c r="H3" s="55"/>
      <c r="I3" s="55"/>
      <c r="J3" s="55"/>
      <c r="K3" s="55"/>
      <c r="L3" s="55"/>
      <c r="M3" s="55"/>
      <c r="N3" s="55"/>
      <c r="O3" s="55"/>
      <c r="P3" s="55"/>
      <c r="Q3" s="55"/>
      <c r="R3" s="55"/>
      <c r="S3" s="55"/>
      <c r="T3" s="55"/>
      <c r="U3" s="55"/>
      <c r="V3" s="55"/>
      <c r="W3" s="55"/>
      <c r="X3" s="55"/>
    </row>
    <row r="4" spans="1:24" ht="15.75" thickBot="1" x14ac:dyDescent="0.3">
      <c r="C4" s="37"/>
      <c r="D4" s="37"/>
      <c r="E4" s="37"/>
      <c r="F4" s="37"/>
      <c r="G4" s="37"/>
      <c r="H4" s="37"/>
      <c r="I4" s="37"/>
      <c r="J4" s="37"/>
      <c r="K4" s="37"/>
      <c r="L4" s="37"/>
      <c r="M4" s="37"/>
      <c r="N4" s="37"/>
      <c r="O4" s="37"/>
      <c r="P4" s="37"/>
      <c r="Q4" s="37"/>
    </row>
    <row r="5" spans="1:24" ht="72.75" customHeight="1" x14ac:dyDescent="0.25">
      <c r="B5" s="86" t="s">
        <v>79</v>
      </c>
      <c r="C5" s="87" t="s">
        <v>186</v>
      </c>
      <c r="D5" s="88"/>
      <c r="E5" s="88"/>
      <c r="F5" s="88"/>
      <c r="G5" s="88"/>
      <c r="H5" s="88"/>
      <c r="I5" s="88"/>
      <c r="J5" s="88"/>
      <c r="K5" s="88"/>
      <c r="L5" s="88"/>
      <c r="M5" s="88"/>
      <c r="N5" s="88"/>
      <c r="O5" s="88"/>
      <c r="P5" s="88"/>
      <c r="Q5" s="88"/>
      <c r="R5" s="88"/>
      <c r="S5" s="88"/>
      <c r="T5" s="88"/>
      <c r="U5" s="88"/>
      <c r="V5" s="88"/>
      <c r="W5" s="89"/>
    </row>
    <row r="6" spans="1:24" ht="154.5" customHeight="1" thickBot="1" x14ac:dyDescent="0.3">
      <c r="B6" s="86"/>
      <c r="C6" s="90"/>
      <c r="D6" s="91"/>
      <c r="E6" s="91"/>
      <c r="F6" s="91"/>
      <c r="G6" s="91"/>
      <c r="H6" s="91"/>
      <c r="I6" s="91"/>
      <c r="J6" s="91"/>
      <c r="K6" s="91"/>
      <c r="L6" s="91"/>
      <c r="M6" s="91"/>
      <c r="N6" s="91"/>
      <c r="O6" s="91"/>
      <c r="P6" s="91"/>
      <c r="Q6" s="91"/>
      <c r="R6" s="91"/>
      <c r="S6" s="91"/>
      <c r="T6" s="91"/>
      <c r="U6" s="91"/>
      <c r="V6" s="91"/>
      <c r="W6" s="92"/>
    </row>
    <row r="7" spans="1:24" x14ac:dyDescent="0.25">
      <c r="B7" s="55"/>
      <c r="C7" s="55"/>
      <c r="D7" s="55"/>
      <c r="E7" s="55"/>
      <c r="F7" s="55"/>
      <c r="G7" s="55"/>
      <c r="H7" s="55"/>
      <c r="I7" s="55"/>
      <c r="J7" s="55"/>
      <c r="K7" s="55"/>
      <c r="L7" s="55"/>
      <c r="M7" s="55"/>
      <c r="N7" s="55"/>
      <c r="O7" s="55"/>
      <c r="P7" s="55"/>
      <c r="Q7" s="55"/>
      <c r="R7" s="55"/>
      <c r="S7" s="55"/>
      <c r="T7" s="55"/>
      <c r="U7" s="55"/>
      <c r="V7" s="55"/>
      <c r="W7" s="55"/>
      <c r="X7" s="55"/>
    </row>
    <row r="8" spans="1:24" ht="15.75" thickBot="1" x14ac:dyDescent="0.3">
      <c r="C8" s="40"/>
      <c r="D8" s="40"/>
      <c r="E8" s="40"/>
      <c r="F8" s="40"/>
      <c r="G8" s="40"/>
      <c r="H8" s="40"/>
      <c r="I8" s="40"/>
      <c r="J8" s="40"/>
      <c r="K8" s="40"/>
      <c r="L8" s="40"/>
      <c r="M8" s="40"/>
      <c r="N8" s="40"/>
      <c r="O8" s="40"/>
      <c r="P8" s="40"/>
      <c r="Q8" s="40"/>
      <c r="R8" s="40"/>
    </row>
    <row r="9" spans="1:24" x14ac:dyDescent="0.25">
      <c r="B9" s="86" t="s">
        <v>80</v>
      </c>
      <c r="C9" s="44"/>
      <c r="D9" s="45"/>
      <c r="E9" s="45"/>
      <c r="F9" s="45"/>
      <c r="G9" s="45"/>
      <c r="H9" s="45"/>
      <c r="I9" s="45"/>
      <c r="J9" s="45"/>
      <c r="K9" s="45"/>
      <c r="L9" s="45"/>
      <c r="M9" s="45"/>
      <c r="N9" s="45"/>
      <c r="O9" s="45"/>
      <c r="P9" s="45"/>
      <c r="Q9" s="45"/>
      <c r="R9" s="45"/>
      <c r="S9" s="46"/>
      <c r="T9" s="46"/>
      <c r="U9" s="46"/>
      <c r="V9" s="46"/>
      <c r="W9" s="47"/>
    </row>
    <row r="10" spans="1:24" ht="15" customHeight="1" x14ac:dyDescent="0.25">
      <c r="B10" s="86"/>
      <c r="C10" s="48"/>
      <c r="D10" s="41"/>
      <c r="E10" s="40"/>
      <c r="F10" s="37"/>
      <c r="G10" s="43"/>
      <c r="H10" s="96" t="s">
        <v>156</v>
      </c>
      <c r="I10" s="97"/>
      <c r="J10" s="97"/>
      <c r="K10" s="97"/>
      <c r="L10" s="97"/>
      <c r="M10" s="97"/>
      <c r="N10" s="97"/>
      <c r="O10" s="97"/>
      <c r="P10" s="97"/>
      <c r="Q10" s="97"/>
      <c r="R10" s="97"/>
      <c r="S10" s="97"/>
      <c r="T10" s="97"/>
      <c r="U10" s="97"/>
      <c r="V10" s="98"/>
      <c r="W10" s="49"/>
    </row>
    <row r="11" spans="1:24" ht="16.5" x14ac:dyDescent="0.3">
      <c r="B11" s="86"/>
      <c r="C11" s="50"/>
      <c r="D11" s="36"/>
      <c r="E11" s="36"/>
      <c r="F11" s="43"/>
      <c r="G11" s="43"/>
      <c r="H11" s="99"/>
      <c r="I11" s="100"/>
      <c r="J11" s="100"/>
      <c r="K11" s="100"/>
      <c r="L11" s="100"/>
      <c r="M11" s="100"/>
      <c r="N11" s="100"/>
      <c r="O11" s="100"/>
      <c r="P11" s="100"/>
      <c r="Q11" s="100"/>
      <c r="R11" s="100"/>
      <c r="S11" s="100"/>
      <c r="T11" s="100"/>
      <c r="U11" s="100"/>
      <c r="V11" s="101"/>
      <c r="W11" s="49"/>
    </row>
    <row r="12" spans="1:24" ht="16.5" x14ac:dyDescent="0.3">
      <c r="B12" s="86"/>
      <c r="C12" s="50"/>
      <c r="D12" s="36"/>
      <c r="E12" s="36"/>
      <c r="F12" s="42"/>
      <c r="G12" s="42"/>
      <c r="H12" s="42"/>
      <c r="I12" s="42"/>
      <c r="J12" s="42"/>
      <c r="K12" s="42"/>
      <c r="L12" s="42"/>
      <c r="M12" s="42"/>
      <c r="N12" s="42"/>
      <c r="O12" s="42"/>
      <c r="P12" s="42"/>
      <c r="Q12" s="42"/>
      <c r="R12" s="37"/>
      <c r="S12" s="37"/>
      <c r="T12" s="37"/>
      <c r="U12" s="37"/>
      <c r="V12" s="37"/>
      <c r="W12" s="49"/>
    </row>
    <row r="13" spans="1:24" ht="18" customHeight="1" x14ac:dyDescent="0.25">
      <c r="A13" s="34"/>
      <c r="B13" s="86"/>
      <c r="C13" s="50"/>
      <c r="D13" s="37"/>
      <c r="E13" s="37"/>
      <c r="F13" s="37"/>
      <c r="G13" s="43"/>
      <c r="H13" s="96" t="s">
        <v>157</v>
      </c>
      <c r="I13" s="97"/>
      <c r="J13" s="97"/>
      <c r="K13" s="97"/>
      <c r="L13" s="97"/>
      <c r="M13" s="97"/>
      <c r="N13" s="97"/>
      <c r="O13" s="97"/>
      <c r="P13" s="97"/>
      <c r="Q13" s="97"/>
      <c r="R13" s="97"/>
      <c r="S13" s="97"/>
      <c r="T13" s="97"/>
      <c r="U13" s="97"/>
      <c r="V13" s="98"/>
      <c r="W13" s="49"/>
    </row>
    <row r="14" spans="1:24" ht="17.25" customHeight="1" x14ac:dyDescent="0.25">
      <c r="A14" s="35"/>
      <c r="B14" s="86"/>
      <c r="C14" s="50"/>
      <c r="D14" s="37"/>
      <c r="E14" s="37"/>
      <c r="F14" s="43"/>
      <c r="G14" s="43"/>
      <c r="H14" s="99"/>
      <c r="I14" s="100"/>
      <c r="J14" s="100"/>
      <c r="K14" s="100"/>
      <c r="L14" s="100"/>
      <c r="M14" s="100"/>
      <c r="N14" s="100"/>
      <c r="O14" s="100"/>
      <c r="P14" s="100"/>
      <c r="Q14" s="100"/>
      <c r="R14" s="100"/>
      <c r="S14" s="100"/>
      <c r="T14" s="100"/>
      <c r="U14" s="100"/>
      <c r="V14" s="101"/>
      <c r="W14" s="49"/>
    </row>
    <row r="15" spans="1:24" ht="17.25" customHeight="1" x14ac:dyDescent="0.25">
      <c r="A15" s="35"/>
      <c r="B15" s="86"/>
      <c r="C15" s="50"/>
      <c r="D15" s="37"/>
      <c r="E15" s="37"/>
      <c r="F15" s="42"/>
      <c r="G15" s="42"/>
      <c r="H15" s="42"/>
      <c r="I15" s="42"/>
      <c r="J15" s="42"/>
      <c r="K15" s="42"/>
      <c r="L15" s="42"/>
      <c r="M15" s="42"/>
      <c r="N15" s="42"/>
      <c r="O15" s="42"/>
      <c r="P15" s="42"/>
      <c r="Q15" s="42"/>
      <c r="R15" s="37"/>
      <c r="S15" s="37"/>
      <c r="T15" s="37"/>
      <c r="U15" s="37"/>
      <c r="V15" s="37"/>
      <c r="W15" s="49"/>
    </row>
    <row r="16" spans="1:24" ht="17.25" customHeight="1" x14ac:dyDescent="0.25">
      <c r="A16" s="34"/>
      <c r="B16" s="86"/>
      <c r="C16" s="50"/>
      <c r="D16" s="37"/>
      <c r="E16" s="37"/>
      <c r="F16" s="37"/>
      <c r="G16" s="43"/>
      <c r="H16" s="96" t="s">
        <v>187</v>
      </c>
      <c r="I16" s="97"/>
      <c r="J16" s="97"/>
      <c r="K16" s="97"/>
      <c r="L16" s="97"/>
      <c r="M16" s="97"/>
      <c r="N16" s="97"/>
      <c r="O16" s="97"/>
      <c r="P16" s="97"/>
      <c r="Q16" s="97"/>
      <c r="R16" s="97"/>
      <c r="S16" s="97"/>
      <c r="T16" s="97"/>
      <c r="U16" s="97"/>
      <c r="V16" s="98"/>
      <c r="W16" s="49"/>
    </row>
    <row r="17" spans="1:23" ht="18" customHeight="1" x14ac:dyDescent="0.25">
      <c r="A17" s="35"/>
      <c r="B17" s="86"/>
      <c r="C17" s="50"/>
      <c r="D17" s="37"/>
      <c r="E17" s="37"/>
      <c r="F17" s="43"/>
      <c r="G17" s="43"/>
      <c r="H17" s="99"/>
      <c r="I17" s="100"/>
      <c r="J17" s="100"/>
      <c r="K17" s="100"/>
      <c r="L17" s="100"/>
      <c r="M17" s="100"/>
      <c r="N17" s="100"/>
      <c r="O17" s="100"/>
      <c r="P17" s="100"/>
      <c r="Q17" s="100"/>
      <c r="R17" s="100"/>
      <c r="S17" s="100"/>
      <c r="T17" s="100"/>
      <c r="U17" s="100"/>
      <c r="V17" s="101"/>
      <c r="W17" s="49"/>
    </row>
    <row r="18" spans="1:23" ht="18" customHeight="1" x14ac:dyDescent="0.25">
      <c r="A18" s="35"/>
      <c r="B18" s="86"/>
      <c r="C18" s="50"/>
      <c r="D18" s="37"/>
      <c r="E18" s="37"/>
      <c r="F18" s="42"/>
      <c r="G18" s="42"/>
      <c r="H18" s="42"/>
      <c r="I18" s="42"/>
      <c r="J18" s="42"/>
      <c r="K18" s="42"/>
      <c r="L18" s="42"/>
      <c r="M18" s="42"/>
      <c r="N18" s="42"/>
      <c r="O18" s="42"/>
      <c r="P18" s="42"/>
      <c r="Q18" s="42"/>
      <c r="R18" s="37"/>
      <c r="S18" s="37"/>
      <c r="T18" s="37"/>
      <c r="U18" s="37"/>
      <c r="V18" s="37"/>
      <c r="W18" s="49"/>
    </row>
    <row r="19" spans="1:23" ht="15" customHeight="1" x14ac:dyDescent="0.25">
      <c r="A19" s="34"/>
      <c r="B19" s="86"/>
      <c r="C19" s="50"/>
      <c r="D19" s="37"/>
      <c r="E19" s="37"/>
      <c r="F19" s="37"/>
      <c r="G19" s="37"/>
      <c r="H19" s="96" t="s">
        <v>78</v>
      </c>
      <c r="I19" s="97"/>
      <c r="J19" s="97"/>
      <c r="K19" s="97"/>
      <c r="L19" s="97"/>
      <c r="M19" s="97"/>
      <c r="N19" s="97"/>
      <c r="O19" s="97"/>
      <c r="P19" s="97"/>
      <c r="Q19" s="97"/>
      <c r="R19" s="97"/>
      <c r="S19" s="97"/>
      <c r="T19" s="97"/>
      <c r="U19" s="97"/>
      <c r="V19" s="98"/>
      <c r="W19" s="49"/>
    </row>
    <row r="20" spans="1:23" ht="19.5" customHeight="1" x14ac:dyDescent="0.25">
      <c r="A20" s="35"/>
      <c r="B20" s="86"/>
      <c r="C20" s="50"/>
      <c r="D20" s="37"/>
      <c r="E20" s="37"/>
      <c r="F20" s="37"/>
      <c r="G20" s="37"/>
      <c r="H20" s="99"/>
      <c r="I20" s="100"/>
      <c r="J20" s="100"/>
      <c r="K20" s="100"/>
      <c r="L20" s="100"/>
      <c r="M20" s="100"/>
      <c r="N20" s="100"/>
      <c r="O20" s="100"/>
      <c r="P20" s="100"/>
      <c r="Q20" s="100"/>
      <c r="R20" s="100"/>
      <c r="S20" s="100"/>
      <c r="T20" s="100"/>
      <c r="U20" s="100"/>
      <c r="V20" s="101"/>
      <c r="W20" s="49"/>
    </row>
    <row r="21" spans="1:23" ht="13.5" customHeight="1" thickBot="1" x14ac:dyDescent="0.3">
      <c r="A21" s="35"/>
      <c r="B21" s="86"/>
      <c r="C21" s="51"/>
      <c r="D21" s="52"/>
      <c r="E21" s="52"/>
      <c r="F21" s="53"/>
      <c r="G21" s="53"/>
      <c r="H21" s="53"/>
      <c r="I21" s="53"/>
      <c r="J21" s="53"/>
      <c r="K21" s="53"/>
      <c r="L21" s="53"/>
      <c r="M21" s="53"/>
      <c r="N21" s="53"/>
      <c r="O21" s="52"/>
      <c r="P21" s="52"/>
      <c r="Q21" s="52"/>
      <c r="R21" s="52"/>
      <c r="S21" s="52"/>
      <c r="T21" s="52"/>
      <c r="U21" s="52"/>
      <c r="V21" s="52"/>
      <c r="W21" s="54"/>
    </row>
    <row r="24" spans="1:23" x14ac:dyDescent="0.25">
      <c r="E24" s="37"/>
    </row>
    <row r="26" spans="1:23" x14ac:dyDescent="0.25">
      <c r="E26" s="37"/>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workbookViewId="0"/>
  </sheetViews>
  <sheetFormatPr defaultColWidth="9.140625" defaultRowHeight="15" x14ac:dyDescent="0.25"/>
  <cols>
    <col min="1" max="1" width="22.42578125" style="38" bestFit="1" customWidth="1"/>
    <col min="2" max="2" width="51.85546875" style="38" customWidth="1"/>
    <col min="3" max="3" width="113.140625" style="38" customWidth="1"/>
    <col min="4" max="16384" width="9.140625" style="39"/>
  </cols>
  <sheetData>
    <row r="1" spans="1:3" s="57" customFormat="1" x14ac:dyDescent="0.25">
      <c r="A1" s="58" t="s">
        <v>83</v>
      </c>
      <c r="B1" s="58" t="s">
        <v>81</v>
      </c>
      <c r="C1" s="58" t="s">
        <v>82</v>
      </c>
    </row>
    <row r="2" spans="1:3" s="56" customFormat="1" ht="45" x14ac:dyDescent="0.25">
      <c r="A2" s="102" t="s">
        <v>84</v>
      </c>
      <c r="B2" s="59" t="s">
        <v>57</v>
      </c>
      <c r="C2" s="59" t="s">
        <v>151</v>
      </c>
    </row>
    <row r="3" spans="1:3" s="56" customFormat="1" ht="30" x14ac:dyDescent="0.25">
      <c r="A3" s="102"/>
      <c r="B3" s="59" t="s">
        <v>58</v>
      </c>
      <c r="C3" s="59" t="s">
        <v>152</v>
      </c>
    </row>
    <row r="4" spans="1:3" s="56" customFormat="1" ht="30" x14ac:dyDescent="0.25">
      <c r="A4" s="102"/>
      <c r="B4" s="59" t="s">
        <v>59</v>
      </c>
      <c r="C4" s="59" t="s">
        <v>98</v>
      </c>
    </row>
    <row r="5" spans="1:3" s="56" customFormat="1" ht="65.25" customHeight="1" x14ac:dyDescent="0.25">
      <c r="A5" s="102"/>
      <c r="B5" s="59" t="s">
        <v>56</v>
      </c>
      <c r="C5" s="59" t="s">
        <v>99</v>
      </c>
    </row>
    <row r="6" spans="1:3" s="56" customFormat="1" ht="30" x14ac:dyDescent="0.25">
      <c r="A6" s="102" t="s">
        <v>85</v>
      </c>
      <c r="B6" s="59" t="s">
        <v>60</v>
      </c>
      <c r="C6" s="59" t="s">
        <v>162</v>
      </c>
    </row>
    <row r="7" spans="1:3" s="56" customFormat="1" ht="45" x14ac:dyDescent="0.25">
      <c r="A7" s="102"/>
      <c r="B7" s="59" t="s">
        <v>61</v>
      </c>
      <c r="C7" s="59" t="s">
        <v>100</v>
      </c>
    </row>
    <row r="8" spans="1:3" s="56" customFormat="1" ht="30" x14ac:dyDescent="0.25">
      <c r="A8" s="59" t="s">
        <v>86</v>
      </c>
      <c r="B8" s="59" t="s">
        <v>62</v>
      </c>
      <c r="C8" s="59" t="s">
        <v>153</v>
      </c>
    </row>
    <row r="9" spans="1:3" s="56" customFormat="1" x14ac:dyDescent="0.25">
      <c r="A9" s="102" t="s">
        <v>89</v>
      </c>
      <c r="B9" s="59" t="s">
        <v>5</v>
      </c>
      <c r="C9" s="59" t="s">
        <v>102</v>
      </c>
    </row>
    <row r="10" spans="1:3" s="56" customFormat="1" x14ac:dyDescent="0.25">
      <c r="A10" s="102"/>
      <c r="B10" s="59" t="s">
        <v>6</v>
      </c>
      <c r="C10" s="59" t="s">
        <v>110</v>
      </c>
    </row>
    <row r="11" spans="1:3" s="56" customFormat="1" ht="17.25" customHeight="1" x14ac:dyDescent="0.25">
      <c r="A11" s="102"/>
      <c r="B11" s="59" t="s">
        <v>7</v>
      </c>
      <c r="C11" s="59" t="s">
        <v>111</v>
      </c>
    </row>
    <row r="12" spans="1:3" s="56" customFormat="1" x14ac:dyDescent="0.25">
      <c r="A12" s="102"/>
      <c r="B12" s="59" t="s">
        <v>8</v>
      </c>
      <c r="C12" s="59" t="s">
        <v>112</v>
      </c>
    </row>
    <row r="13" spans="1:3" s="56" customFormat="1" x14ac:dyDescent="0.25">
      <c r="A13" s="102"/>
      <c r="B13" s="59" t="s">
        <v>87</v>
      </c>
      <c r="C13" s="59" t="s">
        <v>113</v>
      </c>
    </row>
    <row r="14" spans="1:3" s="56" customFormat="1" x14ac:dyDescent="0.25">
      <c r="A14" s="102"/>
      <c r="B14" s="59" t="s">
        <v>88</v>
      </c>
      <c r="C14" s="59" t="s">
        <v>114</v>
      </c>
    </row>
    <row r="15" spans="1:3" s="56" customFormat="1" x14ac:dyDescent="0.25">
      <c r="A15" s="102"/>
      <c r="B15" s="59" t="s">
        <v>90</v>
      </c>
      <c r="C15" s="59" t="s">
        <v>101</v>
      </c>
    </row>
    <row r="16" spans="1:3" s="56" customFormat="1" x14ac:dyDescent="0.25">
      <c r="A16" s="102" t="s">
        <v>91</v>
      </c>
      <c r="B16" s="59" t="s">
        <v>5</v>
      </c>
      <c r="C16" s="59" t="s">
        <v>103</v>
      </c>
    </row>
    <row r="17" spans="1:3" s="56" customFormat="1" x14ac:dyDescent="0.25">
      <c r="A17" s="102"/>
      <c r="B17" s="59" t="s">
        <v>6</v>
      </c>
      <c r="C17" s="59" t="s">
        <v>104</v>
      </c>
    </row>
    <row r="18" spans="1:3" s="56" customFormat="1" x14ac:dyDescent="0.25">
      <c r="A18" s="102"/>
      <c r="B18" s="59" t="s">
        <v>7</v>
      </c>
      <c r="C18" s="59" t="s">
        <v>105</v>
      </c>
    </row>
    <row r="19" spans="1:3" s="56" customFormat="1" x14ac:dyDescent="0.25">
      <c r="A19" s="102"/>
      <c r="B19" s="59" t="s">
        <v>8</v>
      </c>
      <c r="C19" s="59" t="s">
        <v>106</v>
      </c>
    </row>
    <row r="20" spans="1:3" s="56" customFormat="1" x14ac:dyDescent="0.25">
      <c r="A20" s="102"/>
      <c r="B20" s="59" t="s">
        <v>87</v>
      </c>
      <c r="C20" s="59" t="s">
        <v>107</v>
      </c>
    </row>
    <row r="21" spans="1:3" s="56" customFormat="1" x14ac:dyDescent="0.25">
      <c r="A21" s="102"/>
      <c r="B21" s="59" t="s">
        <v>88</v>
      </c>
      <c r="C21" s="59" t="s">
        <v>108</v>
      </c>
    </row>
    <row r="22" spans="1:3" s="56" customFormat="1" x14ac:dyDescent="0.25">
      <c r="A22" s="102"/>
      <c r="B22" s="59" t="s">
        <v>63</v>
      </c>
      <c r="C22" s="59" t="s">
        <v>109</v>
      </c>
    </row>
    <row r="23" spans="1:3" s="56" customFormat="1" ht="45" x14ac:dyDescent="0.25">
      <c r="A23" s="59"/>
      <c r="B23" s="59" t="s">
        <v>75</v>
      </c>
      <c r="C23" s="59" t="s">
        <v>115</v>
      </c>
    </row>
    <row r="24" spans="1:3" s="56" customFormat="1" ht="60" x14ac:dyDescent="0.25">
      <c r="A24" s="59"/>
      <c r="B24" s="59" t="s">
        <v>77</v>
      </c>
      <c r="C24" s="59" t="s">
        <v>163</v>
      </c>
    </row>
    <row r="25" spans="1:3" s="56" customFormat="1" ht="30" x14ac:dyDescent="0.25">
      <c r="A25" s="103" t="s">
        <v>170</v>
      </c>
      <c r="B25" s="59" t="s">
        <v>65</v>
      </c>
      <c r="C25" s="59" t="s">
        <v>165</v>
      </c>
    </row>
    <row r="26" spans="1:3" s="56" customFormat="1" ht="30" x14ac:dyDescent="0.25">
      <c r="A26" s="104"/>
      <c r="B26" s="59" t="s">
        <v>12</v>
      </c>
      <c r="C26" s="59" t="s">
        <v>166</v>
      </c>
    </row>
    <row r="27" spans="1:3" s="56" customFormat="1" ht="30" x14ac:dyDescent="0.25">
      <c r="A27" s="104"/>
      <c r="B27" s="59" t="s">
        <v>93</v>
      </c>
      <c r="C27" s="59" t="s">
        <v>164</v>
      </c>
    </row>
    <row r="28" spans="1:3" s="56" customFormat="1" ht="30" x14ac:dyDescent="0.25">
      <c r="A28" s="104"/>
      <c r="B28" s="59" t="s">
        <v>13</v>
      </c>
      <c r="C28" s="59" t="s">
        <v>167</v>
      </c>
    </row>
    <row r="29" spans="1:3" s="56" customFormat="1" ht="30" x14ac:dyDescent="0.25">
      <c r="A29" s="105"/>
      <c r="B29" s="59" t="s">
        <v>11</v>
      </c>
      <c r="C29" s="59" t="s">
        <v>116</v>
      </c>
    </row>
    <row r="30" spans="1:3" s="56" customFormat="1" ht="20.25" customHeight="1" x14ac:dyDescent="0.25">
      <c r="A30" s="102" t="s">
        <v>94</v>
      </c>
      <c r="B30" s="59" t="s">
        <v>19</v>
      </c>
      <c r="C30" s="102" t="s">
        <v>154</v>
      </c>
    </row>
    <row r="31" spans="1:3" ht="19.5" customHeight="1" x14ac:dyDescent="0.25">
      <c r="A31" s="102"/>
      <c r="B31" s="59" t="s">
        <v>20</v>
      </c>
      <c r="C31" s="102"/>
    </row>
    <row r="32" spans="1:3" ht="21.75" customHeight="1" x14ac:dyDescent="0.25">
      <c r="A32" s="102"/>
      <c r="B32" s="59" t="s">
        <v>21</v>
      </c>
      <c r="C32" s="102"/>
    </row>
    <row r="33" spans="1:3" ht="30" x14ac:dyDescent="0.25">
      <c r="A33" s="102"/>
      <c r="B33" s="59" t="s">
        <v>22</v>
      </c>
      <c r="C33" s="59" t="s">
        <v>168</v>
      </c>
    </row>
    <row r="34" spans="1:3" ht="30" x14ac:dyDescent="0.25">
      <c r="A34" s="102" t="s">
        <v>95</v>
      </c>
      <c r="B34" s="59" t="s">
        <v>23</v>
      </c>
      <c r="C34" s="59" t="s">
        <v>169</v>
      </c>
    </row>
    <row r="35" spans="1:3" ht="45" x14ac:dyDescent="0.25">
      <c r="A35" s="102"/>
      <c r="B35" s="59" t="s">
        <v>24</v>
      </c>
      <c r="C35" s="59" t="s">
        <v>117</v>
      </c>
    </row>
    <row r="36" spans="1:3" x14ac:dyDescent="0.25">
      <c r="A36" s="102" t="s">
        <v>96</v>
      </c>
      <c r="B36" s="59" t="s">
        <v>68</v>
      </c>
      <c r="C36" s="59" t="s">
        <v>144</v>
      </c>
    </row>
    <row r="37" spans="1:3" x14ac:dyDescent="0.25">
      <c r="A37" s="102"/>
      <c r="B37" s="59" t="s">
        <v>71</v>
      </c>
      <c r="C37" s="59" t="s">
        <v>146</v>
      </c>
    </row>
    <row r="38" spans="1:3" x14ac:dyDescent="0.25">
      <c r="A38" s="102"/>
      <c r="B38" s="59" t="s">
        <v>69</v>
      </c>
      <c r="C38" s="59" t="s">
        <v>145</v>
      </c>
    </row>
    <row r="39" spans="1:3" x14ac:dyDescent="0.25">
      <c r="A39" s="102"/>
      <c r="B39" s="59" t="s">
        <v>70</v>
      </c>
      <c r="C39" s="59" t="s">
        <v>147</v>
      </c>
    </row>
    <row r="40" spans="1:3" ht="30" x14ac:dyDescent="0.25">
      <c r="A40" s="102" t="s">
        <v>97</v>
      </c>
      <c r="B40" s="59" t="s">
        <v>25</v>
      </c>
      <c r="C40" s="59" t="s">
        <v>140</v>
      </c>
    </row>
    <row r="41" spans="1:3" x14ac:dyDescent="0.25">
      <c r="A41" s="102"/>
      <c r="B41" s="59" t="s">
        <v>26</v>
      </c>
      <c r="C41" s="59" t="s">
        <v>139</v>
      </c>
    </row>
    <row r="42" spans="1:3" x14ac:dyDescent="0.25">
      <c r="A42" s="102"/>
      <c r="B42" s="59" t="s">
        <v>27</v>
      </c>
      <c r="C42" s="59" t="s">
        <v>118</v>
      </c>
    </row>
    <row r="43" spans="1:3" x14ac:dyDescent="0.25">
      <c r="A43" s="102"/>
      <c r="B43" s="59" t="s">
        <v>28</v>
      </c>
      <c r="C43" s="59" t="s">
        <v>119</v>
      </c>
    </row>
    <row r="44" spans="1:3" ht="33.75" customHeight="1" x14ac:dyDescent="0.25">
      <c r="A44" s="102"/>
      <c r="B44" s="59" t="s">
        <v>29</v>
      </c>
      <c r="C44" s="59" t="s">
        <v>137</v>
      </c>
    </row>
    <row r="45" spans="1:3" x14ac:dyDescent="0.25">
      <c r="A45" s="102"/>
      <c r="B45" s="59" t="s">
        <v>30</v>
      </c>
      <c r="C45" s="59" t="s">
        <v>138</v>
      </c>
    </row>
    <row r="46" spans="1:3" x14ac:dyDescent="0.25">
      <c r="A46" s="102"/>
      <c r="B46" s="59" t="s">
        <v>31</v>
      </c>
      <c r="C46" s="59" t="s">
        <v>150</v>
      </c>
    </row>
    <row r="47" spans="1:3" x14ac:dyDescent="0.25">
      <c r="A47" s="102"/>
      <c r="B47" s="59" t="s">
        <v>32</v>
      </c>
      <c r="C47" s="59" t="s">
        <v>120</v>
      </c>
    </row>
    <row r="48" spans="1:3" x14ac:dyDescent="0.25">
      <c r="A48" s="102"/>
      <c r="B48" s="59" t="s">
        <v>33</v>
      </c>
      <c r="C48" s="59" t="s">
        <v>121</v>
      </c>
    </row>
    <row r="49" spans="1:3" x14ac:dyDescent="0.25">
      <c r="A49" s="102"/>
      <c r="B49" s="59" t="s">
        <v>34</v>
      </c>
      <c r="C49" s="59" t="s">
        <v>141</v>
      </c>
    </row>
    <row r="50" spans="1:3" x14ac:dyDescent="0.25">
      <c r="A50" s="102"/>
      <c r="B50" s="59" t="s">
        <v>35</v>
      </c>
      <c r="C50" s="59" t="s">
        <v>148</v>
      </c>
    </row>
    <row r="51" spans="1:3" x14ac:dyDescent="0.25">
      <c r="A51" s="102"/>
      <c r="B51" s="59" t="s">
        <v>36</v>
      </c>
      <c r="C51" s="59" t="s">
        <v>155</v>
      </c>
    </row>
    <row r="52" spans="1:3" ht="16.5" customHeight="1" x14ac:dyDescent="0.25">
      <c r="A52" s="102"/>
      <c r="B52" s="59" t="s">
        <v>37</v>
      </c>
      <c r="C52" s="59" t="s">
        <v>122</v>
      </c>
    </row>
    <row r="53" spans="1:3" x14ac:dyDescent="0.25">
      <c r="A53" s="102"/>
      <c r="B53" s="59" t="s">
        <v>38</v>
      </c>
      <c r="C53" s="59" t="s">
        <v>142</v>
      </c>
    </row>
    <row r="54" spans="1:3" ht="30" x14ac:dyDescent="0.25">
      <c r="A54" s="102"/>
      <c r="B54" s="59" t="s">
        <v>39</v>
      </c>
      <c r="C54" s="59" t="s">
        <v>123</v>
      </c>
    </row>
    <row r="55" spans="1:3" x14ac:dyDescent="0.25">
      <c r="A55" s="102"/>
      <c r="B55" s="59" t="s">
        <v>40</v>
      </c>
      <c r="C55" s="59" t="s">
        <v>143</v>
      </c>
    </row>
    <row r="56" spans="1:3" ht="30" x14ac:dyDescent="0.25">
      <c r="A56" s="102"/>
      <c r="B56" s="59" t="s">
        <v>41</v>
      </c>
      <c r="C56" s="59" t="s">
        <v>149</v>
      </c>
    </row>
    <row r="57" spans="1:3" x14ac:dyDescent="0.25">
      <c r="A57" s="102"/>
      <c r="B57" s="59" t="s">
        <v>42</v>
      </c>
      <c r="C57" s="59" t="s">
        <v>124</v>
      </c>
    </row>
    <row r="58" spans="1:3" ht="45" x14ac:dyDescent="0.25">
      <c r="A58" s="102"/>
      <c r="B58" s="59" t="s">
        <v>43</v>
      </c>
      <c r="C58" s="59" t="s">
        <v>125</v>
      </c>
    </row>
    <row r="59" spans="1:3" ht="30" x14ac:dyDescent="0.25">
      <c r="A59" s="102"/>
      <c r="B59" s="59" t="s">
        <v>44</v>
      </c>
      <c r="C59" s="59" t="s">
        <v>123</v>
      </c>
    </row>
    <row r="60" spans="1:3" x14ac:dyDescent="0.25">
      <c r="A60" s="102"/>
      <c r="B60" s="59" t="s">
        <v>45</v>
      </c>
      <c r="C60" s="59" t="s">
        <v>126</v>
      </c>
    </row>
    <row r="61" spans="1:3" x14ac:dyDescent="0.25">
      <c r="A61" s="102"/>
      <c r="B61" s="59" t="s">
        <v>46</v>
      </c>
      <c r="C61" s="59" t="s">
        <v>127</v>
      </c>
    </row>
    <row r="62" spans="1:3" ht="30" x14ac:dyDescent="0.25">
      <c r="A62" s="102"/>
      <c r="B62" s="59" t="s">
        <v>47</v>
      </c>
      <c r="C62" s="59" t="s">
        <v>128</v>
      </c>
    </row>
    <row r="63" spans="1:3" ht="30" x14ac:dyDescent="0.25">
      <c r="A63" s="102"/>
      <c r="B63" s="59" t="s">
        <v>48</v>
      </c>
      <c r="C63" s="59" t="s">
        <v>129</v>
      </c>
    </row>
    <row r="64" spans="1:3" ht="30" x14ac:dyDescent="0.25">
      <c r="A64" s="102"/>
      <c r="B64" s="59" t="s">
        <v>49</v>
      </c>
      <c r="C64" s="59" t="s">
        <v>130</v>
      </c>
    </row>
    <row r="65" spans="1:3" x14ac:dyDescent="0.25">
      <c r="A65" s="102"/>
      <c r="B65" s="59" t="s">
        <v>50</v>
      </c>
      <c r="C65" s="59" t="s">
        <v>131</v>
      </c>
    </row>
    <row r="66" spans="1:3" x14ac:dyDescent="0.25">
      <c r="A66" s="102"/>
      <c r="B66" s="59" t="s">
        <v>51</v>
      </c>
      <c r="C66" s="59" t="s">
        <v>132</v>
      </c>
    </row>
    <row r="67" spans="1:3" x14ac:dyDescent="0.25">
      <c r="A67" s="102"/>
      <c r="B67" s="59" t="s">
        <v>52</v>
      </c>
      <c r="C67" s="59" t="s">
        <v>133</v>
      </c>
    </row>
    <row r="68" spans="1:3" x14ac:dyDescent="0.25">
      <c r="A68" s="102"/>
      <c r="B68" s="59" t="s">
        <v>53</v>
      </c>
      <c r="C68" s="59" t="s">
        <v>134</v>
      </c>
    </row>
    <row r="69" spans="1:3" x14ac:dyDescent="0.25">
      <c r="A69" s="102"/>
      <c r="B69" s="59" t="s">
        <v>54</v>
      </c>
      <c r="C69" s="59" t="s">
        <v>135</v>
      </c>
    </row>
    <row r="70" spans="1:3" x14ac:dyDescent="0.25">
      <c r="A70" s="102"/>
      <c r="B70" s="59" t="s">
        <v>55</v>
      </c>
      <c r="C70" s="59" t="s">
        <v>136</v>
      </c>
    </row>
  </sheetData>
  <mergeCells count="10">
    <mergeCell ref="C30:C32"/>
    <mergeCell ref="A30:A33"/>
    <mergeCell ref="A34:A35"/>
    <mergeCell ref="A36:A39"/>
    <mergeCell ref="A40:A70"/>
    <mergeCell ref="A2:A5"/>
    <mergeCell ref="A6:A7"/>
    <mergeCell ref="A9:A15"/>
    <mergeCell ref="A16:A22"/>
    <mergeCell ref="A25:A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8"/>
  <sheetViews>
    <sheetView workbookViewId="0">
      <selection activeCell="AW23" sqref="AW23:CA23"/>
    </sheetView>
  </sheetViews>
  <sheetFormatPr defaultColWidth="9.140625"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12" t="s">
        <v>15</v>
      </c>
      <c r="C1" s="113"/>
      <c r="D1" s="114"/>
      <c r="E1" s="108" t="s">
        <v>0</v>
      </c>
      <c r="F1" s="109"/>
      <c r="G1" s="110">
        <v>42143</v>
      </c>
      <c r="H1" s="11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15"/>
      <c r="C2" s="116"/>
      <c r="D2" s="117"/>
      <c r="E2" s="108" t="s">
        <v>160</v>
      </c>
      <c r="F2" s="109"/>
      <c r="G2" s="108">
        <v>3560</v>
      </c>
      <c r="H2" s="109"/>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15"/>
      <c r="C3" s="116"/>
      <c r="D3" s="117"/>
      <c r="E3" s="108" t="s">
        <v>159</v>
      </c>
      <c r="F3" s="109"/>
      <c r="G3" s="108" t="s">
        <v>189</v>
      </c>
      <c r="H3" s="10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18"/>
      <c r="C4" s="119"/>
      <c r="D4" s="120"/>
      <c r="E4" s="108" t="s">
        <v>64</v>
      </c>
      <c r="F4" s="109"/>
      <c r="G4" s="123">
        <v>30000000</v>
      </c>
      <c r="H4" s="124"/>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21"/>
      <c r="C5" s="122"/>
      <c r="D5" s="121" t="s">
        <v>66</v>
      </c>
      <c r="E5" s="107"/>
      <c r="F5" s="107"/>
      <c r="G5" s="122"/>
      <c r="H5" s="121" t="s">
        <v>16</v>
      </c>
      <c r="I5" s="122"/>
      <c r="J5" s="4" t="s">
        <v>73</v>
      </c>
      <c r="K5" s="1"/>
      <c r="L5" s="128" t="s">
        <v>92</v>
      </c>
      <c r="M5" s="128"/>
      <c r="N5" s="128"/>
      <c r="O5" s="128"/>
      <c r="P5" s="128"/>
      <c r="Q5" s="128"/>
      <c r="R5" s="128"/>
      <c r="S5" s="1"/>
      <c r="T5" s="129" t="s">
        <v>74</v>
      </c>
      <c r="U5" s="129"/>
      <c r="V5" s="129"/>
      <c r="W5" s="129"/>
      <c r="X5" s="129"/>
      <c r="Y5" s="129"/>
      <c r="Z5" s="129"/>
      <c r="AA5" s="127" t="s">
        <v>75</v>
      </c>
      <c r="AB5" s="1"/>
      <c r="AC5" s="127" t="s">
        <v>3</v>
      </c>
      <c r="AD5" s="1"/>
      <c r="AE5" s="135" t="s">
        <v>161</v>
      </c>
      <c r="AF5" s="136"/>
      <c r="AG5" s="136"/>
      <c r="AH5" s="136"/>
      <c r="AI5" s="137"/>
      <c r="AJ5" s="1"/>
      <c r="AK5" s="130" t="s">
        <v>17</v>
      </c>
      <c r="AL5" s="131"/>
      <c r="AM5" s="131"/>
      <c r="AN5" s="132"/>
      <c r="AO5" s="125" t="s">
        <v>18</v>
      </c>
      <c r="AP5" s="126"/>
      <c r="AQ5" s="1"/>
      <c r="AR5" s="133" t="s">
        <v>76</v>
      </c>
      <c r="AS5" s="134"/>
      <c r="AT5" s="134"/>
      <c r="AU5" s="134"/>
      <c r="AV5" s="1"/>
      <c r="AW5" s="127" t="s">
        <v>67</v>
      </c>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1" ht="74.25" customHeight="1" x14ac:dyDescent="0.25">
      <c r="A6" s="1"/>
      <c r="B6" s="2" t="s">
        <v>1</v>
      </c>
      <c r="C6" s="4" t="s">
        <v>2</v>
      </c>
      <c r="D6" s="12" t="s">
        <v>57</v>
      </c>
      <c r="E6" s="12" t="s">
        <v>58</v>
      </c>
      <c r="F6" s="12" t="s">
        <v>59</v>
      </c>
      <c r="G6" s="12" t="s">
        <v>56</v>
      </c>
      <c r="H6" s="12" t="s">
        <v>60</v>
      </c>
      <c r="I6" s="12" t="s">
        <v>61</v>
      </c>
      <c r="J6" s="12" t="s">
        <v>62</v>
      </c>
      <c r="K6" s="1"/>
      <c r="L6" s="12" t="s">
        <v>5</v>
      </c>
      <c r="M6" s="12" t="s">
        <v>6</v>
      </c>
      <c r="N6" s="12" t="s">
        <v>7</v>
      </c>
      <c r="O6" s="12" t="s">
        <v>8</v>
      </c>
      <c r="P6" s="12" t="s">
        <v>9</v>
      </c>
      <c r="Q6" s="13" t="s">
        <v>10</v>
      </c>
      <c r="R6" s="13" t="s">
        <v>90</v>
      </c>
      <c r="S6" s="1"/>
      <c r="T6" s="14" t="s">
        <v>5</v>
      </c>
      <c r="U6" s="12" t="s">
        <v>6</v>
      </c>
      <c r="V6" s="12" t="s">
        <v>7</v>
      </c>
      <c r="W6" s="12" t="s">
        <v>8</v>
      </c>
      <c r="X6" s="12" t="s">
        <v>9</v>
      </c>
      <c r="Y6" s="15" t="s">
        <v>10</v>
      </c>
      <c r="Z6" s="15" t="s">
        <v>63</v>
      </c>
      <c r="AA6" s="127"/>
      <c r="AB6" s="1"/>
      <c r="AC6" s="127"/>
      <c r="AD6" s="1"/>
      <c r="AE6" s="12" t="s">
        <v>65</v>
      </c>
      <c r="AF6" s="12" t="s">
        <v>12</v>
      </c>
      <c r="AG6" s="12" t="s">
        <v>14</v>
      </c>
      <c r="AH6" s="60" t="s">
        <v>13</v>
      </c>
      <c r="AI6" s="60" t="s">
        <v>11</v>
      </c>
      <c r="AJ6" s="1"/>
      <c r="AK6" s="16" t="s">
        <v>19</v>
      </c>
      <c r="AL6" s="16" t="s">
        <v>20</v>
      </c>
      <c r="AM6" s="16" t="s">
        <v>21</v>
      </c>
      <c r="AN6" s="21" t="s">
        <v>22</v>
      </c>
      <c r="AO6" s="30" t="s">
        <v>23</v>
      </c>
      <c r="AP6" s="30" t="s">
        <v>24</v>
      </c>
      <c r="AQ6" s="1"/>
      <c r="AR6" s="30" t="s">
        <v>68</v>
      </c>
      <c r="AS6" s="30" t="s">
        <v>71</v>
      </c>
      <c r="AT6" s="30" t="s">
        <v>69</v>
      </c>
      <c r="AU6" s="30" t="s">
        <v>70</v>
      </c>
      <c r="AV6" s="1"/>
      <c r="AW6" s="31" t="s">
        <v>25</v>
      </c>
      <c r="AX6" s="32" t="s">
        <v>26</v>
      </c>
      <c r="AY6" s="32" t="s">
        <v>27</v>
      </c>
      <c r="AZ6" s="32" t="s">
        <v>28</v>
      </c>
      <c r="BA6" s="32" t="s">
        <v>29</v>
      </c>
      <c r="BB6" s="32" t="s">
        <v>30</v>
      </c>
      <c r="BC6" s="32" t="s">
        <v>31</v>
      </c>
      <c r="BD6" s="32" t="s">
        <v>32</v>
      </c>
      <c r="BE6" s="32" t="s">
        <v>33</v>
      </c>
      <c r="BF6" s="32" t="s">
        <v>34</v>
      </c>
      <c r="BG6" s="32" t="s">
        <v>35</v>
      </c>
      <c r="BH6" s="32" t="s">
        <v>36</v>
      </c>
      <c r="BI6" s="32" t="s">
        <v>37</v>
      </c>
      <c r="BJ6" s="32" t="s">
        <v>38</v>
      </c>
      <c r="BK6" s="32" t="s">
        <v>39</v>
      </c>
      <c r="BL6" s="32" t="s">
        <v>40</v>
      </c>
      <c r="BM6" s="32" t="s">
        <v>41</v>
      </c>
      <c r="BN6" s="32" t="s">
        <v>42</v>
      </c>
      <c r="BO6" s="32" t="s">
        <v>43</v>
      </c>
      <c r="BP6" s="32" t="s">
        <v>44</v>
      </c>
      <c r="BQ6" s="32" t="s">
        <v>45</v>
      </c>
      <c r="BR6" s="32" t="s">
        <v>46</v>
      </c>
      <c r="BS6" s="32" t="s">
        <v>47</v>
      </c>
      <c r="BT6" s="32" t="s">
        <v>48</v>
      </c>
      <c r="BU6" s="32" t="s">
        <v>49</v>
      </c>
      <c r="BV6" s="32" t="s">
        <v>50</v>
      </c>
      <c r="BW6" s="32" t="s">
        <v>51</v>
      </c>
      <c r="BX6" s="32" t="s">
        <v>52</v>
      </c>
      <c r="BY6" s="32" t="s">
        <v>53</v>
      </c>
      <c r="BZ6" s="32" t="s">
        <v>54</v>
      </c>
      <c r="CA6" s="32" t="s">
        <v>55</v>
      </c>
      <c r="CB6" s="20"/>
      <c r="CC6" s="20"/>
    </row>
    <row r="7" spans="1:81" x14ac:dyDescent="0.25">
      <c r="A7" s="1"/>
      <c r="B7" s="2">
        <v>2010</v>
      </c>
      <c r="C7" s="18">
        <v>4</v>
      </c>
      <c r="D7" s="9">
        <v>338598</v>
      </c>
      <c r="E7" s="9">
        <v>0</v>
      </c>
      <c r="F7" s="9">
        <v>152117</v>
      </c>
      <c r="G7" s="9">
        <v>490715</v>
      </c>
      <c r="H7" s="9">
        <v>2032184</v>
      </c>
      <c r="I7" s="9">
        <v>3723720</v>
      </c>
      <c r="J7" s="9">
        <v>13776719</v>
      </c>
      <c r="K7" s="1"/>
      <c r="L7" s="23">
        <v>1387</v>
      </c>
      <c r="M7" s="23">
        <v>0</v>
      </c>
      <c r="N7" s="23">
        <v>0</v>
      </c>
      <c r="O7" s="23">
        <v>0</v>
      </c>
      <c r="P7" s="24">
        <v>0</v>
      </c>
      <c r="Q7" s="24">
        <v>0</v>
      </c>
      <c r="R7" s="23">
        <v>1387</v>
      </c>
      <c r="S7" s="1"/>
      <c r="T7" s="25">
        <v>1031</v>
      </c>
      <c r="U7" s="23">
        <v>214</v>
      </c>
      <c r="V7" s="23">
        <v>214</v>
      </c>
      <c r="W7" s="23">
        <v>0</v>
      </c>
      <c r="X7" s="23">
        <v>0</v>
      </c>
      <c r="Y7" s="23">
        <v>0</v>
      </c>
      <c r="Z7" s="23">
        <v>1245</v>
      </c>
      <c r="AA7" s="23">
        <v>0</v>
      </c>
      <c r="AB7" s="1"/>
      <c r="AC7" s="26">
        <v>5625</v>
      </c>
      <c r="AD7" s="22"/>
      <c r="AE7" s="23">
        <v>138517</v>
      </c>
      <c r="AF7" s="23">
        <v>41006</v>
      </c>
      <c r="AG7" s="23">
        <v>251665</v>
      </c>
      <c r="AH7" s="23">
        <v>0</v>
      </c>
      <c r="AI7" s="9">
        <v>854301</v>
      </c>
      <c r="AJ7" s="27"/>
      <c r="AK7" s="24"/>
      <c r="AL7" s="23"/>
      <c r="AM7" s="28"/>
      <c r="AN7" s="23">
        <v>88</v>
      </c>
      <c r="AO7" s="28"/>
      <c r="AP7" s="23"/>
      <c r="AQ7" s="1"/>
      <c r="AR7" s="23">
        <v>8</v>
      </c>
      <c r="AS7" s="9">
        <v>104851</v>
      </c>
      <c r="AT7" s="23"/>
      <c r="AU7" s="29"/>
      <c r="AV7" s="1"/>
      <c r="AW7" s="23">
        <v>0</v>
      </c>
      <c r="AX7" s="23">
        <v>0</v>
      </c>
      <c r="AY7" s="23">
        <v>0</v>
      </c>
      <c r="AZ7" s="23">
        <v>0</v>
      </c>
      <c r="BA7" s="23">
        <v>0</v>
      </c>
      <c r="BB7" s="23">
        <v>0</v>
      </c>
      <c r="BC7" s="23">
        <v>0</v>
      </c>
      <c r="BD7" s="23">
        <v>0</v>
      </c>
      <c r="BE7" s="23">
        <v>0</v>
      </c>
      <c r="BF7" s="23">
        <v>0</v>
      </c>
      <c r="BG7" s="23">
        <v>0</v>
      </c>
      <c r="BH7" s="23">
        <v>0</v>
      </c>
      <c r="BI7" s="23">
        <v>0</v>
      </c>
      <c r="BJ7" s="23">
        <v>0</v>
      </c>
      <c r="BK7" s="23">
        <v>0</v>
      </c>
      <c r="BL7" s="23">
        <v>0</v>
      </c>
      <c r="BM7" s="23">
        <v>0</v>
      </c>
      <c r="BN7" s="23">
        <v>0</v>
      </c>
      <c r="BO7" s="23">
        <v>0</v>
      </c>
      <c r="BP7" s="23">
        <v>0</v>
      </c>
      <c r="BQ7" s="23">
        <v>0</v>
      </c>
      <c r="BR7" s="23">
        <v>0</v>
      </c>
      <c r="BS7" s="23">
        <v>0</v>
      </c>
      <c r="BT7" s="23">
        <v>0</v>
      </c>
      <c r="BU7" s="23">
        <v>0</v>
      </c>
      <c r="BV7" s="23">
        <v>0</v>
      </c>
      <c r="BW7" s="23">
        <v>0</v>
      </c>
      <c r="BX7" s="23">
        <v>0</v>
      </c>
      <c r="BY7" s="23">
        <v>0</v>
      </c>
      <c r="BZ7" s="23">
        <v>0</v>
      </c>
      <c r="CA7" s="23">
        <v>0</v>
      </c>
      <c r="CB7" s="1"/>
      <c r="CC7" s="1"/>
    </row>
    <row r="8" spans="1:81" x14ac:dyDescent="0.25">
      <c r="A8" s="1"/>
      <c r="B8" s="3">
        <v>2011</v>
      </c>
      <c r="C8" s="18">
        <v>1</v>
      </c>
      <c r="D8" s="9">
        <v>524088.98</v>
      </c>
      <c r="E8" s="9">
        <v>0</v>
      </c>
      <c r="F8" s="9">
        <v>430351.61</v>
      </c>
      <c r="G8" s="9">
        <v>954440.59</v>
      </c>
      <c r="H8" s="9">
        <v>2834474</v>
      </c>
      <c r="I8" s="9">
        <v>5888506</v>
      </c>
      <c r="J8" s="9">
        <v>3733501</v>
      </c>
      <c r="K8" s="1"/>
      <c r="L8" s="23">
        <v>989</v>
      </c>
      <c r="M8" s="23">
        <v>0</v>
      </c>
      <c r="N8" s="23">
        <v>0</v>
      </c>
      <c r="O8" s="23">
        <v>0</v>
      </c>
      <c r="P8" s="24">
        <v>0</v>
      </c>
      <c r="Q8" s="24">
        <v>0</v>
      </c>
      <c r="R8" s="23">
        <v>989</v>
      </c>
      <c r="S8" s="1"/>
      <c r="T8" s="25">
        <v>303</v>
      </c>
      <c r="U8" s="23">
        <v>64</v>
      </c>
      <c r="V8" s="23">
        <v>64</v>
      </c>
      <c r="W8" s="23">
        <v>0</v>
      </c>
      <c r="X8" s="23">
        <v>0</v>
      </c>
      <c r="Y8" s="23">
        <v>0</v>
      </c>
      <c r="Z8" s="23">
        <v>367</v>
      </c>
      <c r="AA8" s="23">
        <v>0</v>
      </c>
      <c r="AB8" s="1"/>
      <c r="AC8" s="26">
        <v>11</v>
      </c>
      <c r="AD8" s="22"/>
      <c r="AE8" s="23">
        <v>4381733</v>
      </c>
      <c r="AF8" s="23">
        <v>0</v>
      </c>
      <c r="AG8" s="23">
        <v>365740</v>
      </c>
      <c r="AH8" s="23">
        <v>0</v>
      </c>
      <c r="AI8" s="9">
        <v>2127320.34</v>
      </c>
      <c r="AJ8" s="27"/>
      <c r="AK8" s="24"/>
      <c r="AL8" s="23"/>
      <c r="AM8" s="28"/>
      <c r="AN8" s="23">
        <v>88</v>
      </c>
      <c r="AO8" s="28"/>
      <c r="AP8" s="23"/>
      <c r="AQ8" s="1"/>
      <c r="AR8" s="23">
        <v>8</v>
      </c>
      <c r="AS8" s="9">
        <v>102177</v>
      </c>
      <c r="AT8" s="23"/>
      <c r="AU8" s="29"/>
      <c r="AV8" s="1"/>
      <c r="AW8" s="23">
        <v>60</v>
      </c>
      <c r="AX8" s="23">
        <v>0</v>
      </c>
      <c r="AY8" s="23">
        <v>0</v>
      </c>
      <c r="AZ8" s="23">
        <v>0</v>
      </c>
      <c r="BA8" s="23">
        <v>0</v>
      </c>
      <c r="BB8" s="23">
        <v>0</v>
      </c>
      <c r="BC8" s="23">
        <v>0</v>
      </c>
      <c r="BD8" s="23">
        <v>2845</v>
      </c>
      <c r="BE8" s="23">
        <v>0</v>
      </c>
      <c r="BF8" s="23">
        <v>0</v>
      </c>
      <c r="BG8" s="23">
        <v>0</v>
      </c>
      <c r="BH8" s="23">
        <v>0</v>
      </c>
      <c r="BI8" s="23">
        <v>0</v>
      </c>
      <c r="BJ8" s="23">
        <v>0</v>
      </c>
      <c r="BK8" s="23">
        <v>0</v>
      </c>
      <c r="BL8" s="23">
        <v>0</v>
      </c>
      <c r="BM8" s="23">
        <v>0</v>
      </c>
      <c r="BN8" s="23">
        <v>0</v>
      </c>
      <c r="BO8" s="23">
        <v>0</v>
      </c>
      <c r="BP8" s="23">
        <v>0</v>
      </c>
      <c r="BQ8" s="23">
        <v>0</v>
      </c>
      <c r="BR8" s="23">
        <v>0</v>
      </c>
      <c r="BS8" s="23">
        <v>0</v>
      </c>
      <c r="BT8" s="23">
        <v>0</v>
      </c>
      <c r="BU8" s="23">
        <v>0</v>
      </c>
      <c r="BV8" s="23">
        <v>0</v>
      </c>
      <c r="BW8" s="23">
        <v>0</v>
      </c>
      <c r="BX8" s="23">
        <v>0</v>
      </c>
      <c r="BY8" s="23">
        <v>1</v>
      </c>
      <c r="BZ8" s="23">
        <v>0</v>
      </c>
      <c r="CA8" s="23">
        <v>0</v>
      </c>
      <c r="CB8" s="1"/>
      <c r="CC8" s="1"/>
    </row>
    <row r="9" spans="1:81" x14ac:dyDescent="0.25">
      <c r="A9" s="1"/>
      <c r="B9" s="3">
        <v>2011</v>
      </c>
      <c r="C9" s="18">
        <v>2</v>
      </c>
      <c r="D9" s="9">
        <v>513436</v>
      </c>
      <c r="E9" s="9">
        <v>0</v>
      </c>
      <c r="F9" s="9">
        <v>643147</v>
      </c>
      <c r="G9" s="9">
        <v>1156583</v>
      </c>
      <c r="H9" s="9">
        <v>676848</v>
      </c>
      <c r="I9" s="9">
        <v>2010012</v>
      </c>
      <c r="J9" s="9">
        <v>3329769</v>
      </c>
      <c r="K9" s="1"/>
      <c r="L9" s="23">
        <v>698</v>
      </c>
      <c r="M9" s="23">
        <v>0</v>
      </c>
      <c r="N9" s="23">
        <v>0</v>
      </c>
      <c r="O9" s="23">
        <v>0</v>
      </c>
      <c r="P9" s="24">
        <v>0</v>
      </c>
      <c r="Q9" s="24">
        <v>0</v>
      </c>
      <c r="R9" s="23">
        <v>698</v>
      </c>
      <c r="S9" s="1"/>
      <c r="T9" s="25">
        <v>347</v>
      </c>
      <c r="U9" s="23">
        <v>57</v>
      </c>
      <c r="V9" s="23">
        <v>57</v>
      </c>
      <c r="W9" s="23">
        <v>0</v>
      </c>
      <c r="X9" s="23">
        <v>0</v>
      </c>
      <c r="Y9" s="23">
        <v>0</v>
      </c>
      <c r="Z9" s="23">
        <v>404</v>
      </c>
      <c r="AA9" s="23">
        <v>0</v>
      </c>
      <c r="AB9" s="1"/>
      <c r="AC9" s="26">
        <v>44573</v>
      </c>
      <c r="AD9" s="22"/>
      <c r="AE9" s="23">
        <v>0</v>
      </c>
      <c r="AF9" s="23">
        <v>0</v>
      </c>
      <c r="AG9" s="23">
        <v>128502</v>
      </c>
      <c r="AH9" s="23">
        <v>0</v>
      </c>
      <c r="AI9" s="9">
        <v>449629</v>
      </c>
      <c r="AJ9" s="27"/>
      <c r="AK9" s="24"/>
      <c r="AL9" s="23"/>
      <c r="AM9" s="28"/>
      <c r="AN9" s="23">
        <v>117</v>
      </c>
      <c r="AO9" s="28"/>
      <c r="AP9" s="23"/>
      <c r="AQ9" s="1"/>
      <c r="AR9" s="23">
        <v>48</v>
      </c>
      <c r="AS9" s="9">
        <v>637426</v>
      </c>
      <c r="AT9" s="23"/>
      <c r="AU9" s="29"/>
      <c r="AV9" s="1"/>
      <c r="AW9" s="23">
        <v>0</v>
      </c>
      <c r="AX9" s="23">
        <v>0</v>
      </c>
      <c r="AY9" s="23">
        <v>0</v>
      </c>
      <c r="AZ9" s="23">
        <v>15600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5</v>
      </c>
      <c r="BZ9" s="23">
        <v>1130</v>
      </c>
      <c r="CA9" s="23">
        <v>0</v>
      </c>
      <c r="CB9" s="1"/>
      <c r="CC9" s="1"/>
    </row>
    <row r="10" spans="1:81" x14ac:dyDescent="0.25">
      <c r="A10" s="1"/>
      <c r="B10" s="3">
        <v>2011</v>
      </c>
      <c r="C10" s="18">
        <v>3</v>
      </c>
      <c r="D10" s="9">
        <v>512856.52</v>
      </c>
      <c r="E10" s="9">
        <v>0</v>
      </c>
      <c r="F10" s="9">
        <v>1203087.3799999999</v>
      </c>
      <c r="G10" s="9">
        <v>1715943.9</v>
      </c>
      <c r="H10" s="9">
        <v>561905</v>
      </c>
      <c r="I10" s="9">
        <v>1227745</v>
      </c>
      <c r="J10" s="9">
        <v>5975922</v>
      </c>
      <c r="K10" s="1"/>
      <c r="L10" s="23">
        <v>205</v>
      </c>
      <c r="M10" s="23">
        <v>0</v>
      </c>
      <c r="N10" s="23">
        <v>0</v>
      </c>
      <c r="O10" s="23">
        <v>0</v>
      </c>
      <c r="P10" s="24">
        <v>0</v>
      </c>
      <c r="Q10" s="24">
        <v>0</v>
      </c>
      <c r="R10" s="23">
        <v>205</v>
      </c>
      <c r="S10" s="1"/>
      <c r="T10" s="25">
        <v>303</v>
      </c>
      <c r="U10" s="23">
        <v>131</v>
      </c>
      <c r="V10" s="23">
        <v>131</v>
      </c>
      <c r="W10" s="23">
        <v>0</v>
      </c>
      <c r="X10" s="23">
        <v>0</v>
      </c>
      <c r="Y10" s="23">
        <v>0</v>
      </c>
      <c r="Z10" s="23">
        <v>434</v>
      </c>
      <c r="AA10" s="23">
        <v>0</v>
      </c>
      <c r="AB10" s="1"/>
      <c r="AC10" s="26">
        <v>15502</v>
      </c>
      <c r="AD10" s="22"/>
      <c r="AE10" s="23">
        <v>300618</v>
      </c>
      <c r="AF10" s="23">
        <v>1900070</v>
      </c>
      <c r="AG10" s="23">
        <v>170662</v>
      </c>
      <c r="AH10" s="23">
        <v>0</v>
      </c>
      <c r="AI10" s="9">
        <v>1370139.62</v>
      </c>
      <c r="AJ10" s="27"/>
      <c r="AK10" s="24"/>
      <c r="AL10" s="23"/>
      <c r="AM10" s="28"/>
      <c r="AN10" s="23">
        <v>127</v>
      </c>
      <c r="AO10" s="28">
        <v>127</v>
      </c>
      <c r="AP10" s="23">
        <v>127</v>
      </c>
      <c r="AQ10" s="1"/>
      <c r="AR10" s="23">
        <v>12</v>
      </c>
      <c r="AS10" s="9">
        <v>157934</v>
      </c>
      <c r="AT10" s="23"/>
      <c r="AU10" s="29"/>
      <c r="AV10" s="1"/>
      <c r="AW10" s="23">
        <v>145</v>
      </c>
      <c r="AX10" s="23">
        <v>1</v>
      </c>
      <c r="AY10" s="23">
        <v>410</v>
      </c>
      <c r="AZ10" s="23">
        <v>202</v>
      </c>
      <c r="BA10" s="23">
        <v>0</v>
      </c>
      <c r="BB10" s="23">
        <v>0</v>
      </c>
      <c r="BC10" s="23">
        <v>0</v>
      </c>
      <c r="BD10" s="23">
        <v>475</v>
      </c>
      <c r="BE10" s="23">
        <v>0</v>
      </c>
      <c r="BF10" s="23">
        <v>0</v>
      </c>
      <c r="BG10" s="23">
        <v>0</v>
      </c>
      <c r="BH10" s="23">
        <v>0</v>
      </c>
      <c r="BI10" s="23">
        <v>1</v>
      </c>
      <c r="BJ10" s="23">
        <v>1392</v>
      </c>
      <c r="BK10" s="23">
        <v>0</v>
      </c>
      <c r="BL10" s="23">
        <v>0</v>
      </c>
      <c r="BM10" s="23">
        <v>0</v>
      </c>
      <c r="BN10" s="23">
        <v>192</v>
      </c>
      <c r="BO10" s="23">
        <v>0</v>
      </c>
      <c r="BP10" s="23">
        <v>0</v>
      </c>
      <c r="BQ10" s="23">
        <v>0</v>
      </c>
      <c r="BR10" s="23">
        <v>0</v>
      </c>
      <c r="BS10" s="23">
        <v>0</v>
      </c>
      <c r="BT10" s="23">
        <v>0</v>
      </c>
      <c r="BU10" s="23">
        <v>4</v>
      </c>
      <c r="BV10" s="23">
        <v>0</v>
      </c>
      <c r="BW10" s="23">
        <v>0</v>
      </c>
      <c r="BX10" s="23">
        <v>0</v>
      </c>
      <c r="BY10" s="23">
        <v>7121</v>
      </c>
      <c r="BZ10" s="23">
        <v>0</v>
      </c>
      <c r="CA10" s="23">
        <v>0</v>
      </c>
      <c r="CB10" s="1"/>
      <c r="CC10" s="1"/>
    </row>
    <row r="11" spans="1:81" x14ac:dyDescent="0.25">
      <c r="A11" s="1"/>
      <c r="B11" s="3">
        <v>2011</v>
      </c>
      <c r="C11" s="18">
        <v>4</v>
      </c>
      <c r="D11" s="9">
        <v>85764.14</v>
      </c>
      <c r="E11" s="9">
        <v>0</v>
      </c>
      <c r="F11" s="9">
        <v>2933866.92</v>
      </c>
      <c r="G11" s="9">
        <v>3019631.06</v>
      </c>
      <c r="H11" s="9">
        <v>965700</v>
      </c>
      <c r="I11" s="9">
        <v>2634201</v>
      </c>
      <c r="J11" s="9">
        <v>440529</v>
      </c>
      <c r="K11" s="1"/>
      <c r="L11" s="23">
        <v>143</v>
      </c>
      <c r="M11" s="23">
        <v>0</v>
      </c>
      <c r="N11" s="23">
        <v>0</v>
      </c>
      <c r="O11" s="23">
        <v>0</v>
      </c>
      <c r="P11" s="24">
        <v>0</v>
      </c>
      <c r="Q11" s="24">
        <v>0</v>
      </c>
      <c r="R11" s="23">
        <v>143</v>
      </c>
      <c r="S11" s="1"/>
      <c r="T11" s="25">
        <v>48</v>
      </c>
      <c r="U11" s="23">
        <v>1</v>
      </c>
      <c r="V11" s="23">
        <v>1</v>
      </c>
      <c r="W11" s="23">
        <v>0</v>
      </c>
      <c r="X11" s="23">
        <v>0</v>
      </c>
      <c r="Y11" s="23">
        <v>0</v>
      </c>
      <c r="Z11" s="23">
        <v>49</v>
      </c>
      <c r="AA11" s="23">
        <v>0</v>
      </c>
      <c r="AB11" s="1"/>
      <c r="AC11" s="26">
        <v>15991</v>
      </c>
      <c r="AD11" s="22"/>
      <c r="AE11" s="23">
        <v>0</v>
      </c>
      <c r="AF11" s="23">
        <v>0</v>
      </c>
      <c r="AG11" s="23">
        <v>186955</v>
      </c>
      <c r="AH11" s="23">
        <v>0</v>
      </c>
      <c r="AI11" s="9">
        <v>654343.51500000001</v>
      </c>
      <c r="AJ11" s="27"/>
      <c r="AK11" s="24"/>
      <c r="AL11" s="23"/>
      <c r="AM11" s="28"/>
      <c r="AN11" s="23">
        <v>127</v>
      </c>
      <c r="AO11" s="28"/>
      <c r="AP11" s="23">
        <v>127</v>
      </c>
      <c r="AQ11" s="1"/>
      <c r="AR11" s="23">
        <v>49</v>
      </c>
      <c r="AS11" s="9">
        <v>610871</v>
      </c>
      <c r="AT11" s="23"/>
      <c r="AU11" s="29"/>
      <c r="AV11" s="1"/>
      <c r="AW11" s="23">
        <v>18</v>
      </c>
      <c r="AX11" s="23">
        <v>4</v>
      </c>
      <c r="AY11" s="23">
        <v>955</v>
      </c>
      <c r="AZ11" s="23">
        <v>131</v>
      </c>
      <c r="BA11" s="23">
        <v>42</v>
      </c>
      <c r="BB11" s="23">
        <v>0</v>
      </c>
      <c r="BC11" s="23">
        <v>0</v>
      </c>
      <c r="BD11" s="23">
        <v>530</v>
      </c>
      <c r="BE11" s="23">
        <v>0</v>
      </c>
      <c r="BF11" s="23">
        <v>0</v>
      </c>
      <c r="BG11" s="23">
        <v>0</v>
      </c>
      <c r="BH11" s="23">
        <v>0</v>
      </c>
      <c r="BI11" s="23">
        <v>1</v>
      </c>
      <c r="BJ11" s="23">
        <v>1</v>
      </c>
      <c r="BK11" s="23">
        <v>32</v>
      </c>
      <c r="BL11" s="23">
        <v>24</v>
      </c>
      <c r="BM11" s="23">
        <v>0</v>
      </c>
      <c r="BN11" s="23">
        <v>83</v>
      </c>
      <c r="BO11" s="23">
        <v>93</v>
      </c>
      <c r="BP11" s="23">
        <v>0</v>
      </c>
      <c r="BQ11" s="23">
        <v>0</v>
      </c>
      <c r="BR11" s="23">
        <v>0</v>
      </c>
      <c r="BS11" s="23">
        <v>0</v>
      </c>
      <c r="BT11" s="23">
        <v>75</v>
      </c>
      <c r="BU11" s="23">
        <v>36</v>
      </c>
      <c r="BV11" s="23">
        <v>1</v>
      </c>
      <c r="BW11" s="23">
        <v>0</v>
      </c>
      <c r="BX11" s="23">
        <v>0</v>
      </c>
      <c r="BY11" s="23">
        <v>15</v>
      </c>
      <c r="BZ11" s="23">
        <v>0</v>
      </c>
      <c r="CA11" s="23">
        <v>0</v>
      </c>
      <c r="CB11" s="1"/>
      <c r="CC11" s="1"/>
    </row>
    <row r="12" spans="1:81" x14ac:dyDescent="0.25">
      <c r="A12" s="1"/>
      <c r="B12" s="3">
        <v>2012</v>
      </c>
      <c r="C12" s="18">
        <v>1</v>
      </c>
      <c r="D12" s="9">
        <v>1628375</v>
      </c>
      <c r="E12" s="9">
        <v>0</v>
      </c>
      <c r="F12" s="9">
        <v>2495385</v>
      </c>
      <c r="G12" s="9">
        <v>4123760</v>
      </c>
      <c r="H12" s="9">
        <v>0</v>
      </c>
      <c r="I12" s="9">
        <v>0</v>
      </c>
      <c r="J12" s="9">
        <v>322560</v>
      </c>
      <c r="K12" s="1"/>
      <c r="L12" s="23">
        <v>176</v>
      </c>
      <c r="M12" s="23">
        <v>0</v>
      </c>
      <c r="N12" s="23">
        <v>0</v>
      </c>
      <c r="O12" s="23">
        <v>0</v>
      </c>
      <c r="P12" s="24">
        <v>0</v>
      </c>
      <c r="Q12" s="24">
        <v>0</v>
      </c>
      <c r="R12" s="23">
        <v>176</v>
      </c>
      <c r="S12" s="1"/>
      <c r="T12" s="25">
        <v>197</v>
      </c>
      <c r="U12" s="23">
        <v>15</v>
      </c>
      <c r="V12" s="23">
        <v>15</v>
      </c>
      <c r="W12" s="23">
        <v>0</v>
      </c>
      <c r="X12" s="23">
        <v>0</v>
      </c>
      <c r="Y12" s="23">
        <v>0</v>
      </c>
      <c r="Z12" s="23">
        <v>212</v>
      </c>
      <c r="AA12" s="23">
        <v>0</v>
      </c>
      <c r="AB12" s="1"/>
      <c r="AC12" s="26">
        <v>8133</v>
      </c>
      <c r="AD12" s="22"/>
      <c r="AE12" s="23">
        <v>0</v>
      </c>
      <c r="AF12" s="23">
        <v>0</v>
      </c>
      <c r="AG12" s="23">
        <v>0</v>
      </c>
      <c r="AH12" s="23">
        <v>0</v>
      </c>
      <c r="AI12" s="9">
        <v>0</v>
      </c>
      <c r="AJ12" s="27"/>
      <c r="AK12" s="24">
        <v>1</v>
      </c>
      <c r="AL12" s="23">
        <v>1</v>
      </c>
      <c r="AM12" s="28">
        <v>1</v>
      </c>
      <c r="AN12" s="23">
        <v>127</v>
      </c>
      <c r="AO12" s="28">
        <v>127</v>
      </c>
      <c r="AP12" s="23">
        <v>127</v>
      </c>
      <c r="AQ12" s="1"/>
      <c r="AR12" s="23">
        <v>59</v>
      </c>
      <c r="AS12" s="9">
        <v>745927</v>
      </c>
      <c r="AT12" s="23"/>
      <c r="AU12" s="29"/>
      <c r="AV12" s="1"/>
      <c r="AW12" s="23">
        <v>113</v>
      </c>
      <c r="AX12" s="23">
        <v>0</v>
      </c>
      <c r="AY12" s="23">
        <v>0</v>
      </c>
      <c r="AZ12" s="23">
        <v>0</v>
      </c>
      <c r="BA12" s="23">
        <v>0</v>
      </c>
      <c r="BB12" s="23">
        <v>0</v>
      </c>
      <c r="BC12" s="23">
        <v>0</v>
      </c>
      <c r="BD12" s="23">
        <v>539</v>
      </c>
      <c r="BE12" s="23">
        <v>0</v>
      </c>
      <c r="BF12" s="23">
        <v>0</v>
      </c>
      <c r="BG12" s="23">
        <v>0</v>
      </c>
      <c r="BH12" s="23">
        <v>0</v>
      </c>
      <c r="BI12" s="23">
        <v>17</v>
      </c>
      <c r="BJ12" s="23">
        <v>1535</v>
      </c>
      <c r="BK12" s="23">
        <v>0</v>
      </c>
      <c r="BL12" s="23">
        <v>0</v>
      </c>
      <c r="BM12" s="23">
        <v>0</v>
      </c>
      <c r="BN12" s="23">
        <v>0</v>
      </c>
      <c r="BO12" s="23">
        <v>0</v>
      </c>
      <c r="BP12" s="23">
        <v>0</v>
      </c>
      <c r="BQ12" s="23">
        <v>0</v>
      </c>
      <c r="BR12" s="23">
        <v>0</v>
      </c>
      <c r="BS12" s="23">
        <v>0</v>
      </c>
      <c r="BT12" s="23">
        <v>598</v>
      </c>
      <c r="BU12" s="23">
        <v>5</v>
      </c>
      <c r="BV12" s="23">
        <v>580</v>
      </c>
      <c r="BW12" s="23">
        <v>4</v>
      </c>
      <c r="BX12" s="23">
        <v>40</v>
      </c>
      <c r="BY12" s="23">
        <v>11</v>
      </c>
      <c r="BZ12" s="23">
        <v>0</v>
      </c>
      <c r="CA12" s="23">
        <v>0</v>
      </c>
      <c r="CB12" s="1"/>
      <c r="CC12" s="1"/>
    </row>
    <row r="13" spans="1:81" x14ac:dyDescent="0.25">
      <c r="A13" s="1"/>
      <c r="B13" s="3">
        <v>2012</v>
      </c>
      <c r="C13" s="18">
        <v>2</v>
      </c>
      <c r="D13" s="9">
        <v>252441</v>
      </c>
      <c r="E13" s="9">
        <v>0</v>
      </c>
      <c r="F13" s="9">
        <v>3924267</v>
      </c>
      <c r="G13" s="9">
        <v>4176708</v>
      </c>
      <c r="H13" s="9">
        <v>0</v>
      </c>
      <c r="I13" s="9">
        <v>0</v>
      </c>
      <c r="J13" s="9">
        <v>907659</v>
      </c>
      <c r="K13" s="1"/>
      <c r="L13" s="23">
        <v>206</v>
      </c>
      <c r="M13" s="23">
        <v>0</v>
      </c>
      <c r="N13" s="23">
        <v>0</v>
      </c>
      <c r="O13" s="23">
        <v>0</v>
      </c>
      <c r="P13" s="24">
        <v>0</v>
      </c>
      <c r="Q13" s="24">
        <v>0</v>
      </c>
      <c r="R13" s="23">
        <v>206</v>
      </c>
      <c r="S13" s="1"/>
      <c r="T13" s="25">
        <v>178</v>
      </c>
      <c r="U13" s="23">
        <v>18</v>
      </c>
      <c r="V13" s="23">
        <v>18</v>
      </c>
      <c r="W13" s="23">
        <v>0</v>
      </c>
      <c r="X13" s="23">
        <v>0</v>
      </c>
      <c r="Y13" s="23">
        <v>0</v>
      </c>
      <c r="Z13" s="23">
        <v>196</v>
      </c>
      <c r="AA13" s="23">
        <v>0</v>
      </c>
      <c r="AB13" s="1"/>
      <c r="AC13" s="26">
        <v>5720</v>
      </c>
      <c r="AD13" s="22"/>
      <c r="AE13" s="23">
        <v>5609</v>
      </c>
      <c r="AF13" s="23">
        <v>0</v>
      </c>
      <c r="AG13" s="23">
        <v>46160</v>
      </c>
      <c r="AH13" s="23">
        <v>0</v>
      </c>
      <c r="AI13" s="9">
        <v>130866</v>
      </c>
      <c r="AJ13" s="27"/>
      <c r="AK13" s="24"/>
      <c r="AL13" s="23"/>
      <c r="AM13" s="28"/>
      <c r="AN13" s="23"/>
      <c r="AO13" s="28">
        <v>127</v>
      </c>
      <c r="AP13" s="23">
        <v>127</v>
      </c>
      <c r="AQ13" s="1"/>
      <c r="AR13" s="23">
        <v>61</v>
      </c>
      <c r="AS13" s="9">
        <v>758739</v>
      </c>
      <c r="AT13" s="23"/>
      <c r="AU13" s="29"/>
      <c r="AV13" s="1"/>
      <c r="AW13" s="23">
        <v>280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0</v>
      </c>
      <c r="CB13" s="1"/>
      <c r="CC13" s="1"/>
    </row>
    <row r="14" spans="1:81" x14ac:dyDescent="0.25">
      <c r="A14" s="1"/>
      <c r="B14" s="3">
        <v>2012</v>
      </c>
      <c r="C14" s="18">
        <v>3</v>
      </c>
      <c r="D14" s="9">
        <v>462558</v>
      </c>
      <c r="E14" s="9">
        <v>0</v>
      </c>
      <c r="F14" s="9">
        <v>5813953</v>
      </c>
      <c r="G14" s="9">
        <v>6276511</v>
      </c>
      <c r="H14" s="9">
        <v>0</v>
      </c>
      <c r="I14" s="9">
        <v>0</v>
      </c>
      <c r="J14" s="9">
        <v>1051553</v>
      </c>
      <c r="K14" s="1"/>
      <c r="L14" s="23">
        <v>0</v>
      </c>
      <c r="M14" s="23">
        <v>0</v>
      </c>
      <c r="N14" s="23">
        <v>0</v>
      </c>
      <c r="O14" s="23">
        <v>0</v>
      </c>
      <c r="P14" s="24">
        <v>0</v>
      </c>
      <c r="Q14" s="24">
        <v>0</v>
      </c>
      <c r="R14" s="23">
        <v>0</v>
      </c>
      <c r="S14" s="1"/>
      <c r="T14" s="25">
        <v>287</v>
      </c>
      <c r="U14" s="23">
        <v>47</v>
      </c>
      <c r="V14" s="23">
        <v>47</v>
      </c>
      <c r="W14" s="23">
        <v>0</v>
      </c>
      <c r="X14" s="23">
        <v>0</v>
      </c>
      <c r="Y14" s="23">
        <v>0</v>
      </c>
      <c r="Z14" s="23">
        <v>334</v>
      </c>
      <c r="AA14" s="23">
        <v>0</v>
      </c>
      <c r="AB14" s="1"/>
      <c r="AC14" s="26">
        <v>2633</v>
      </c>
      <c r="AD14" s="22"/>
      <c r="AE14" s="23">
        <v>0</v>
      </c>
      <c r="AF14" s="23">
        <v>0</v>
      </c>
      <c r="AG14" s="23">
        <v>0</v>
      </c>
      <c r="AH14" s="23">
        <v>0</v>
      </c>
      <c r="AI14" s="9">
        <v>0</v>
      </c>
      <c r="AJ14" s="27"/>
      <c r="AK14" s="24"/>
      <c r="AL14" s="23"/>
      <c r="AM14" s="28"/>
      <c r="AN14" s="23"/>
      <c r="AO14" s="28">
        <v>127</v>
      </c>
      <c r="AP14" s="23">
        <v>127</v>
      </c>
      <c r="AQ14" s="1"/>
      <c r="AR14" s="23">
        <v>50</v>
      </c>
      <c r="AS14" s="9">
        <v>661489</v>
      </c>
      <c r="AT14" s="23"/>
      <c r="AU14" s="29"/>
      <c r="AV14" s="1"/>
      <c r="AW14" s="23">
        <v>560</v>
      </c>
      <c r="AX14" s="23">
        <v>0</v>
      </c>
      <c r="AY14" s="23">
        <v>0</v>
      </c>
      <c r="AZ14" s="23">
        <v>0</v>
      </c>
      <c r="BA14" s="23">
        <v>0</v>
      </c>
      <c r="BB14" s="23">
        <v>0</v>
      </c>
      <c r="BC14" s="23">
        <v>0</v>
      </c>
      <c r="BD14" s="23">
        <v>500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1"/>
      <c r="CC14" s="1"/>
    </row>
    <row r="15" spans="1:81" x14ac:dyDescent="0.25">
      <c r="A15" s="1"/>
      <c r="B15" s="3">
        <v>2012</v>
      </c>
      <c r="C15" s="18">
        <v>4</v>
      </c>
      <c r="D15" s="9">
        <v>83564</v>
      </c>
      <c r="E15" s="9">
        <v>0</v>
      </c>
      <c r="F15" s="9">
        <v>1288505</v>
      </c>
      <c r="G15" s="9">
        <v>1372069</v>
      </c>
      <c r="H15" s="9">
        <v>0</v>
      </c>
      <c r="I15" s="9">
        <v>0</v>
      </c>
      <c r="J15" s="9">
        <v>1862873</v>
      </c>
      <c r="K15" s="1"/>
      <c r="L15" s="23">
        <v>187</v>
      </c>
      <c r="M15" s="23">
        <v>0</v>
      </c>
      <c r="N15" s="23">
        <v>0</v>
      </c>
      <c r="O15" s="23">
        <v>0</v>
      </c>
      <c r="P15" s="24">
        <v>0</v>
      </c>
      <c r="Q15" s="24">
        <v>0</v>
      </c>
      <c r="R15" s="23">
        <v>187</v>
      </c>
      <c r="S15" s="1"/>
      <c r="T15" s="25">
        <v>931</v>
      </c>
      <c r="U15" s="23">
        <v>235</v>
      </c>
      <c r="V15" s="23">
        <v>235</v>
      </c>
      <c r="W15" s="23">
        <v>0</v>
      </c>
      <c r="X15" s="23">
        <v>0</v>
      </c>
      <c r="Y15" s="23">
        <v>0</v>
      </c>
      <c r="Z15" s="23">
        <v>1166</v>
      </c>
      <c r="AA15" s="23">
        <v>0</v>
      </c>
      <c r="AB15" s="1"/>
      <c r="AC15" s="26">
        <v>4680</v>
      </c>
      <c r="AD15" s="22"/>
      <c r="AE15" s="23">
        <v>0</v>
      </c>
      <c r="AF15" s="23">
        <v>0</v>
      </c>
      <c r="AG15" s="23">
        <v>0</v>
      </c>
      <c r="AH15" s="23">
        <v>0</v>
      </c>
      <c r="AI15" s="9">
        <v>0</v>
      </c>
      <c r="AJ15" s="27"/>
      <c r="AK15" s="24">
        <v>1</v>
      </c>
      <c r="AL15" s="23">
        <v>1</v>
      </c>
      <c r="AM15" s="28">
        <v>1</v>
      </c>
      <c r="AN15" s="23">
        <v>231</v>
      </c>
      <c r="AO15" s="28">
        <v>127</v>
      </c>
      <c r="AP15" s="23">
        <v>0</v>
      </c>
      <c r="AQ15" s="1"/>
      <c r="AR15" s="23">
        <v>81</v>
      </c>
      <c r="AS15" s="9">
        <v>971977</v>
      </c>
      <c r="AT15" s="23"/>
      <c r="AU15" s="29"/>
      <c r="AV15" s="1"/>
      <c r="AW15" s="23">
        <v>0</v>
      </c>
      <c r="AX15" s="23">
        <v>0</v>
      </c>
      <c r="AY15" s="23">
        <v>0</v>
      </c>
      <c r="AZ15" s="23">
        <v>0</v>
      </c>
      <c r="BA15" s="23">
        <v>0</v>
      </c>
      <c r="BB15" s="23">
        <v>0</v>
      </c>
      <c r="BC15" s="23">
        <v>0</v>
      </c>
      <c r="BD15" s="23">
        <v>253</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1"/>
      <c r="CC15" s="1"/>
    </row>
    <row r="16" spans="1:81" x14ac:dyDescent="0.25">
      <c r="A16" s="1"/>
      <c r="B16" s="3">
        <v>2013</v>
      </c>
      <c r="C16" s="18">
        <v>1</v>
      </c>
      <c r="D16" s="9">
        <v>102072</v>
      </c>
      <c r="E16" s="9">
        <v>0</v>
      </c>
      <c r="F16" s="9">
        <v>2371683</v>
      </c>
      <c r="G16" s="9">
        <v>2473755</v>
      </c>
      <c r="H16" s="9">
        <v>0</v>
      </c>
      <c r="I16" s="9">
        <v>0</v>
      </c>
      <c r="J16" s="9">
        <v>1024181</v>
      </c>
      <c r="K16" s="1"/>
      <c r="L16" s="23">
        <v>0</v>
      </c>
      <c r="M16" s="23">
        <v>0</v>
      </c>
      <c r="N16" s="23">
        <v>0</v>
      </c>
      <c r="O16" s="23">
        <v>0</v>
      </c>
      <c r="P16" s="24">
        <v>0</v>
      </c>
      <c r="Q16" s="24">
        <v>0</v>
      </c>
      <c r="R16" s="23">
        <v>0</v>
      </c>
      <c r="S16" s="1"/>
      <c r="T16" s="25">
        <v>1957</v>
      </c>
      <c r="U16" s="23">
        <v>500</v>
      </c>
      <c r="V16" s="23">
        <v>500</v>
      </c>
      <c r="W16" s="23">
        <v>0</v>
      </c>
      <c r="X16" s="23">
        <v>0</v>
      </c>
      <c r="Y16" s="23">
        <v>0</v>
      </c>
      <c r="Z16" s="23">
        <v>2457</v>
      </c>
      <c r="AA16" s="23">
        <v>0</v>
      </c>
      <c r="AB16" s="1"/>
      <c r="AC16" s="26">
        <v>2775</v>
      </c>
      <c r="AD16" s="22"/>
      <c r="AE16" s="23">
        <v>0</v>
      </c>
      <c r="AF16" s="23">
        <v>0</v>
      </c>
      <c r="AG16" s="23">
        <v>0</v>
      </c>
      <c r="AH16" s="23">
        <v>0</v>
      </c>
      <c r="AI16" s="9">
        <v>0</v>
      </c>
      <c r="AJ16" s="27"/>
      <c r="AK16" s="24">
        <v>1</v>
      </c>
      <c r="AL16" s="23">
        <v>1</v>
      </c>
      <c r="AM16" s="28">
        <v>1</v>
      </c>
      <c r="AN16" s="23">
        <v>231</v>
      </c>
      <c r="AO16" s="28">
        <v>127</v>
      </c>
      <c r="AP16" s="23">
        <v>0</v>
      </c>
      <c r="AQ16" s="1"/>
      <c r="AR16" s="23">
        <v>43</v>
      </c>
      <c r="AS16" s="9">
        <v>501021</v>
      </c>
      <c r="AT16" s="23"/>
      <c r="AU16" s="29"/>
      <c r="AV16" s="1"/>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1"/>
      <c r="CC16" s="1"/>
    </row>
    <row r="17" spans="1:81" x14ac:dyDescent="0.25">
      <c r="A17" s="1"/>
      <c r="B17" s="3">
        <v>2013</v>
      </c>
      <c r="C17" s="18">
        <v>2</v>
      </c>
      <c r="D17" s="9">
        <v>320762</v>
      </c>
      <c r="E17" s="9">
        <v>0</v>
      </c>
      <c r="F17" s="9">
        <v>1889653</v>
      </c>
      <c r="G17" s="9">
        <v>2210415</v>
      </c>
      <c r="H17" s="9">
        <v>0</v>
      </c>
      <c r="I17" s="9">
        <v>0</v>
      </c>
      <c r="J17" s="9">
        <v>721796</v>
      </c>
      <c r="K17" s="1"/>
      <c r="L17" s="23">
        <v>1777</v>
      </c>
      <c r="M17" s="23">
        <v>0</v>
      </c>
      <c r="N17" s="23">
        <v>0</v>
      </c>
      <c r="O17" s="23">
        <v>0</v>
      </c>
      <c r="P17" s="24">
        <v>0</v>
      </c>
      <c r="Q17" s="24">
        <v>0</v>
      </c>
      <c r="R17" s="23">
        <v>1777</v>
      </c>
      <c r="S17" s="1"/>
      <c r="T17" s="25">
        <v>1653</v>
      </c>
      <c r="U17" s="23">
        <v>434</v>
      </c>
      <c r="V17" s="23">
        <v>434</v>
      </c>
      <c r="W17" s="23">
        <v>0</v>
      </c>
      <c r="X17" s="23">
        <v>0</v>
      </c>
      <c r="Y17" s="23">
        <v>0</v>
      </c>
      <c r="Z17" s="23">
        <v>2087</v>
      </c>
      <c r="AA17" s="23">
        <v>0</v>
      </c>
      <c r="AB17" s="1"/>
      <c r="AC17" s="26">
        <v>52900</v>
      </c>
      <c r="AD17" s="22"/>
      <c r="AE17" s="23">
        <v>0</v>
      </c>
      <c r="AF17" s="23">
        <v>0</v>
      </c>
      <c r="AG17" s="23">
        <v>0</v>
      </c>
      <c r="AH17" s="23">
        <v>0</v>
      </c>
      <c r="AI17" s="9">
        <v>0</v>
      </c>
      <c r="AJ17" s="27"/>
      <c r="AK17" s="24">
        <v>1</v>
      </c>
      <c r="AL17" s="23">
        <v>1</v>
      </c>
      <c r="AM17" s="28">
        <v>1</v>
      </c>
      <c r="AN17" s="23">
        <v>231</v>
      </c>
      <c r="AO17" s="28">
        <v>127</v>
      </c>
      <c r="AP17" s="23">
        <v>0</v>
      </c>
      <c r="AQ17" s="1"/>
      <c r="AR17" s="23">
        <v>30</v>
      </c>
      <c r="AS17" s="9">
        <v>435246</v>
      </c>
      <c r="AT17" s="23"/>
      <c r="AU17" s="29"/>
      <c r="AV17" s="1"/>
      <c r="AW17" s="23">
        <v>0</v>
      </c>
      <c r="AX17" s="23">
        <v>0</v>
      </c>
      <c r="AY17" s="23">
        <v>0</v>
      </c>
      <c r="AZ17" s="23">
        <v>0</v>
      </c>
      <c r="BA17" s="23">
        <v>0</v>
      </c>
      <c r="BB17" s="23">
        <v>0</v>
      </c>
      <c r="BC17" s="23">
        <v>0</v>
      </c>
      <c r="BD17" s="23">
        <v>103</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1"/>
      <c r="CC17" s="1"/>
    </row>
    <row r="18" spans="1:81" x14ac:dyDescent="0.25">
      <c r="A18" s="1"/>
      <c r="B18" s="19">
        <v>2013</v>
      </c>
      <c r="C18" s="18">
        <v>3</v>
      </c>
      <c r="D18" s="9">
        <v>294354</v>
      </c>
      <c r="E18" s="9">
        <v>0</v>
      </c>
      <c r="F18" s="9">
        <v>1087176</v>
      </c>
      <c r="G18" s="9">
        <v>1381530</v>
      </c>
      <c r="H18" s="9">
        <v>0</v>
      </c>
      <c r="I18" s="9">
        <v>0</v>
      </c>
      <c r="J18" s="9">
        <v>1110998</v>
      </c>
      <c r="K18" s="1"/>
      <c r="L18" s="23">
        <v>2803</v>
      </c>
      <c r="M18" s="23">
        <v>0</v>
      </c>
      <c r="N18" s="23">
        <v>0</v>
      </c>
      <c r="O18" s="23">
        <v>0</v>
      </c>
      <c r="P18" s="24">
        <v>0</v>
      </c>
      <c r="Q18" s="24">
        <v>0</v>
      </c>
      <c r="R18" s="23">
        <v>2803</v>
      </c>
      <c r="S18" s="1"/>
      <c r="T18" s="25">
        <v>1895</v>
      </c>
      <c r="U18" s="23">
        <v>966</v>
      </c>
      <c r="V18" s="23">
        <v>966</v>
      </c>
      <c r="W18" s="23">
        <v>0</v>
      </c>
      <c r="X18" s="23">
        <v>0</v>
      </c>
      <c r="Y18" s="23">
        <v>0</v>
      </c>
      <c r="Z18" s="23">
        <v>2861</v>
      </c>
      <c r="AA18" s="23">
        <v>0</v>
      </c>
      <c r="AB18" s="1"/>
      <c r="AC18" s="26">
        <v>82114</v>
      </c>
      <c r="AD18" s="22"/>
      <c r="AE18" s="23">
        <v>0</v>
      </c>
      <c r="AF18" s="23">
        <v>0</v>
      </c>
      <c r="AG18" s="23">
        <v>0</v>
      </c>
      <c r="AH18" s="23">
        <v>0</v>
      </c>
      <c r="AI18" s="9">
        <v>0</v>
      </c>
      <c r="AJ18" s="27"/>
      <c r="AK18" s="24">
        <v>1</v>
      </c>
      <c r="AL18" s="23">
        <v>1</v>
      </c>
      <c r="AM18" s="28">
        <v>1</v>
      </c>
      <c r="AN18" s="23">
        <v>231</v>
      </c>
      <c r="AO18" s="28">
        <v>127</v>
      </c>
      <c r="AP18" s="23">
        <v>0</v>
      </c>
      <c r="AQ18" s="1"/>
      <c r="AR18" s="23">
        <v>50</v>
      </c>
      <c r="AS18" s="9">
        <v>668289</v>
      </c>
      <c r="AT18" s="23"/>
      <c r="AU18" s="29"/>
      <c r="AV18" s="1"/>
      <c r="AW18" s="23">
        <v>0</v>
      </c>
      <c r="AX18" s="23">
        <v>0</v>
      </c>
      <c r="AY18" s="23">
        <v>0</v>
      </c>
      <c r="AZ18" s="23">
        <v>0</v>
      </c>
      <c r="BA18" s="23">
        <v>0</v>
      </c>
      <c r="BB18" s="23">
        <v>0</v>
      </c>
      <c r="BC18" s="23">
        <v>0</v>
      </c>
      <c r="BD18" s="23">
        <v>294</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1"/>
      <c r="CC18" s="1"/>
    </row>
    <row r="19" spans="1:81" x14ac:dyDescent="0.25">
      <c r="A19" s="1"/>
      <c r="B19" s="106" t="s">
        <v>171</v>
      </c>
      <c r="C19" s="107"/>
      <c r="D19" s="10">
        <f>SUM(D7:D18)</f>
        <v>5118869.6399999997</v>
      </c>
      <c r="E19" s="10">
        <f t="shared" ref="E19:J19" si="0">SUM(E7:E18)</f>
        <v>0</v>
      </c>
      <c r="F19" s="10">
        <f t="shared" si="0"/>
        <v>24233191.91</v>
      </c>
      <c r="G19" s="10">
        <f t="shared" si="0"/>
        <v>29352061.550000001</v>
      </c>
      <c r="H19" s="10">
        <f t="shared" si="0"/>
        <v>7071111</v>
      </c>
      <c r="I19" s="10">
        <f t="shared" si="0"/>
        <v>15484184</v>
      </c>
      <c r="J19" s="10">
        <f t="shared" si="0"/>
        <v>34258060</v>
      </c>
      <c r="K19" s="1"/>
      <c r="L19" s="33">
        <f>SUM(L7:L18)</f>
        <v>8571</v>
      </c>
      <c r="M19" s="33">
        <f t="shared" ref="M19:R19" si="1">SUM(M7:M18)</f>
        <v>0</v>
      </c>
      <c r="N19" s="33">
        <f t="shared" si="1"/>
        <v>0</v>
      </c>
      <c r="O19" s="33">
        <f t="shared" si="1"/>
        <v>0</v>
      </c>
      <c r="P19" s="33">
        <f t="shared" si="1"/>
        <v>0</v>
      </c>
      <c r="Q19" s="33">
        <f t="shared" si="1"/>
        <v>0</v>
      </c>
      <c r="R19" s="33">
        <f t="shared" si="1"/>
        <v>8571</v>
      </c>
      <c r="S19" s="1"/>
      <c r="T19" s="33">
        <f>SUM(T7:T18)</f>
        <v>9130</v>
      </c>
      <c r="U19" s="33">
        <f t="shared" ref="U19:AA19" si="2">SUM(U7:U18)</f>
        <v>2682</v>
      </c>
      <c r="V19" s="33">
        <f t="shared" si="2"/>
        <v>2682</v>
      </c>
      <c r="W19" s="33">
        <f t="shared" si="2"/>
        <v>0</v>
      </c>
      <c r="X19" s="33">
        <f t="shared" si="2"/>
        <v>0</v>
      </c>
      <c r="Y19" s="33">
        <f t="shared" si="2"/>
        <v>0</v>
      </c>
      <c r="Z19" s="33">
        <f t="shared" si="2"/>
        <v>11812</v>
      </c>
      <c r="AA19" s="33">
        <f t="shared" si="2"/>
        <v>0</v>
      </c>
      <c r="AB19" s="8"/>
      <c r="AC19" s="33">
        <f>SUM(AC7:AC18)</f>
        <v>240657</v>
      </c>
      <c r="AD19" s="1"/>
      <c r="AE19" s="33">
        <f>SUM(AE7:AE18)</f>
        <v>4826477</v>
      </c>
      <c r="AF19" s="33">
        <f t="shared" ref="AF19:AI19" si="3">SUM(AF7:AF18)</f>
        <v>1941076</v>
      </c>
      <c r="AG19" s="33">
        <f t="shared" si="3"/>
        <v>1149684</v>
      </c>
      <c r="AH19" s="33">
        <f t="shared" si="3"/>
        <v>0</v>
      </c>
      <c r="AI19" s="10">
        <f t="shared" si="3"/>
        <v>5586599.4749999996</v>
      </c>
      <c r="AJ19" s="1"/>
      <c r="AK19" s="11">
        <f>SUM(AK7:AK18)</f>
        <v>5</v>
      </c>
      <c r="AL19" s="11">
        <f t="shared" ref="AL19:AP19" si="4">SUM(AL7:AL18)</f>
        <v>5</v>
      </c>
      <c r="AM19" s="11">
        <f t="shared" si="4"/>
        <v>5</v>
      </c>
      <c r="AN19" s="11"/>
      <c r="AO19" s="11">
        <f t="shared" si="4"/>
        <v>1016</v>
      </c>
      <c r="AP19" s="11">
        <f t="shared" si="4"/>
        <v>635</v>
      </c>
      <c r="AQ19" s="1"/>
      <c r="AR19" s="11">
        <f>SUM(AR7:AR18)</f>
        <v>499</v>
      </c>
      <c r="AS19" s="10">
        <f t="shared" ref="AS19:AU19" si="5">SUM(AS7:AS18)</f>
        <v>6355947</v>
      </c>
      <c r="AT19" s="11">
        <f t="shared" si="5"/>
        <v>0</v>
      </c>
      <c r="AU19" s="10">
        <f t="shared" si="5"/>
        <v>0</v>
      </c>
      <c r="AV19" s="1"/>
      <c r="AW19" s="33">
        <f>SUM(AW7:AW18)</f>
        <v>1176</v>
      </c>
      <c r="AX19" s="33">
        <f t="shared" ref="AX19:CA19" si="6">SUM(AX7:AX18)</f>
        <v>5</v>
      </c>
      <c r="AY19" s="33">
        <f t="shared" si="6"/>
        <v>1365</v>
      </c>
      <c r="AZ19" s="33">
        <f t="shared" si="6"/>
        <v>15933</v>
      </c>
      <c r="BA19" s="33">
        <f t="shared" si="6"/>
        <v>42</v>
      </c>
      <c r="BB19" s="33">
        <f t="shared" si="6"/>
        <v>0</v>
      </c>
      <c r="BC19" s="33">
        <f t="shared" si="6"/>
        <v>0</v>
      </c>
      <c r="BD19" s="33">
        <f t="shared" si="6"/>
        <v>5539</v>
      </c>
      <c r="BE19" s="33">
        <f t="shared" si="6"/>
        <v>0</v>
      </c>
      <c r="BF19" s="33">
        <f t="shared" si="6"/>
        <v>0</v>
      </c>
      <c r="BG19" s="33">
        <f t="shared" si="6"/>
        <v>0</v>
      </c>
      <c r="BH19" s="33">
        <f t="shared" si="6"/>
        <v>0</v>
      </c>
      <c r="BI19" s="33">
        <f t="shared" si="6"/>
        <v>19</v>
      </c>
      <c r="BJ19" s="33">
        <f t="shared" si="6"/>
        <v>2928</v>
      </c>
      <c r="BK19" s="33">
        <f t="shared" si="6"/>
        <v>32</v>
      </c>
      <c r="BL19" s="33">
        <f t="shared" si="6"/>
        <v>24</v>
      </c>
      <c r="BM19" s="33">
        <f t="shared" si="6"/>
        <v>0</v>
      </c>
      <c r="BN19" s="33">
        <f t="shared" si="6"/>
        <v>275</v>
      </c>
      <c r="BO19" s="33">
        <f t="shared" si="6"/>
        <v>93</v>
      </c>
      <c r="BP19" s="33">
        <f t="shared" si="6"/>
        <v>0</v>
      </c>
      <c r="BQ19" s="33">
        <f t="shared" si="6"/>
        <v>0</v>
      </c>
      <c r="BR19" s="33">
        <f t="shared" si="6"/>
        <v>0</v>
      </c>
      <c r="BS19" s="33">
        <f t="shared" si="6"/>
        <v>0</v>
      </c>
      <c r="BT19" s="33">
        <f t="shared" si="6"/>
        <v>673</v>
      </c>
      <c r="BU19" s="33">
        <f t="shared" si="6"/>
        <v>45</v>
      </c>
      <c r="BV19" s="33">
        <f t="shared" si="6"/>
        <v>581</v>
      </c>
      <c r="BW19" s="33">
        <f t="shared" si="6"/>
        <v>4</v>
      </c>
      <c r="BX19" s="33">
        <f t="shared" si="6"/>
        <v>40</v>
      </c>
      <c r="BY19" s="33">
        <f t="shared" si="6"/>
        <v>7153</v>
      </c>
      <c r="BZ19" s="33">
        <f t="shared" si="6"/>
        <v>1130</v>
      </c>
      <c r="CA19" s="33">
        <f t="shared" si="6"/>
        <v>0</v>
      </c>
      <c r="CB19" s="1"/>
      <c r="CC19" s="1"/>
    </row>
    <row r="20" spans="1:81" x14ac:dyDescent="0.25">
      <c r="A20" s="1"/>
      <c r="B20" s="3">
        <v>2013</v>
      </c>
      <c r="C20" s="18">
        <v>4</v>
      </c>
      <c r="D20" s="9"/>
      <c r="E20" s="9"/>
      <c r="F20" s="9"/>
      <c r="G20" s="9">
        <v>0</v>
      </c>
      <c r="H20" s="9"/>
      <c r="I20" s="9"/>
      <c r="J20" s="9">
        <v>3449470.05</v>
      </c>
      <c r="K20" s="1"/>
      <c r="L20" s="23"/>
      <c r="M20" s="23"/>
      <c r="N20" s="23"/>
      <c r="O20" s="23"/>
      <c r="P20" s="24"/>
      <c r="Q20" s="24"/>
      <c r="R20" s="23">
        <v>0</v>
      </c>
      <c r="S20" s="1"/>
      <c r="T20" s="25">
        <v>858</v>
      </c>
      <c r="U20" s="23"/>
      <c r="V20" s="23"/>
      <c r="W20" s="23"/>
      <c r="X20" s="23">
        <v>0</v>
      </c>
      <c r="Y20" s="23"/>
      <c r="Z20" s="23">
        <v>858</v>
      </c>
      <c r="AA20" s="23">
        <v>0</v>
      </c>
      <c r="AB20" s="1"/>
      <c r="AC20" s="26"/>
      <c r="AD20" s="22"/>
      <c r="AE20" s="23">
        <v>75436.529567954407</v>
      </c>
      <c r="AF20" s="23">
        <v>23166</v>
      </c>
      <c r="AG20" s="23">
        <v>130538.57142857141</v>
      </c>
      <c r="AH20" s="23">
        <v>16910.106208255776</v>
      </c>
      <c r="AI20" s="9">
        <v>555540</v>
      </c>
      <c r="AJ20" s="27"/>
      <c r="AK20" s="24"/>
      <c r="AL20" s="23"/>
      <c r="AM20" s="28"/>
      <c r="AN20" s="23"/>
      <c r="AO20" s="28"/>
      <c r="AP20" s="23"/>
      <c r="AQ20" s="1"/>
      <c r="AR20" s="23"/>
      <c r="AS20" s="9"/>
      <c r="AT20" s="23"/>
      <c r="AU20" s="29"/>
      <c r="AV20" s="1"/>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1"/>
      <c r="CC20" s="1"/>
    </row>
    <row r="21" spans="1:81" x14ac:dyDescent="0.25">
      <c r="A21" s="1"/>
      <c r="B21" s="3">
        <v>2014</v>
      </c>
      <c r="C21" s="18">
        <v>1</v>
      </c>
      <c r="D21" s="9"/>
      <c r="E21" s="9"/>
      <c r="F21" s="9"/>
      <c r="G21" s="9">
        <v>0</v>
      </c>
      <c r="H21" s="9"/>
      <c r="I21" s="9"/>
      <c r="J21" s="9">
        <v>7884240</v>
      </c>
      <c r="K21" s="1"/>
      <c r="L21" s="23"/>
      <c r="M21" s="23"/>
      <c r="N21" s="23"/>
      <c r="O21" s="23"/>
      <c r="P21" s="24"/>
      <c r="Q21" s="24"/>
      <c r="R21" s="23">
        <v>0</v>
      </c>
      <c r="S21" s="1"/>
      <c r="T21" s="25">
        <v>1456</v>
      </c>
      <c r="U21" s="23"/>
      <c r="V21" s="23"/>
      <c r="W21" s="23"/>
      <c r="X21" s="23">
        <v>0</v>
      </c>
      <c r="Y21" s="23"/>
      <c r="Z21" s="23">
        <v>1456</v>
      </c>
      <c r="AA21" s="23">
        <v>0</v>
      </c>
      <c r="AB21" s="1"/>
      <c r="AC21" s="26"/>
      <c r="AD21" s="22"/>
      <c r="AE21" s="23">
        <v>128013.5047213772</v>
      </c>
      <c r="AF21" s="23">
        <v>39312</v>
      </c>
      <c r="AG21" s="23">
        <v>221519.99999999994</v>
      </c>
      <c r="AH21" s="23">
        <v>28695.937807949194</v>
      </c>
      <c r="AI21" s="9">
        <v>942032</v>
      </c>
      <c r="AJ21" s="27"/>
      <c r="AK21" s="24"/>
      <c r="AL21" s="23"/>
      <c r="AM21" s="28"/>
      <c r="AN21" s="23"/>
      <c r="AO21" s="28"/>
      <c r="AP21" s="23"/>
      <c r="AQ21" s="1"/>
      <c r="AR21" s="23"/>
      <c r="AS21" s="9"/>
      <c r="AT21" s="23"/>
      <c r="AU21" s="29"/>
      <c r="AV21" s="1"/>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1"/>
      <c r="CC21" s="1"/>
    </row>
    <row r="22" spans="1:81" x14ac:dyDescent="0.25">
      <c r="A22" s="1"/>
      <c r="B22" s="3">
        <v>2014</v>
      </c>
      <c r="C22" s="18">
        <v>2</v>
      </c>
      <c r="D22" s="9"/>
      <c r="E22" s="9"/>
      <c r="F22" s="9"/>
      <c r="G22" s="9">
        <v>0</v>
      </c>
      <c r="H22" s="9"/>
      <c r="I22" s="9"/>
      <c r="J22" s="9">
        <v>9833351.6799999997</v>
      </c>
      <c r="K22" s="1"/>
      <c r="L22" s="23"/>
      <c r="M22" s="23"/>
      <c r="N22" s="23"/>
      <c r="O22" s="23"/>
      <c r="P22" s="24"/>
      <c r="Q22" s="24"/>
      <c r="R22" s="23">
        <v>0</v>
      </c>
      <c r="S22" s="1"/>
      <c r="T22" s="25">
        <v>1952</v>
      </c>
      <c r="U22" s="23"/>
      <c r="V22" s="23"/>
      <c r="W22" s="23"/>
      <c r="X22" s="23">
        <v>0</v>
      </c>
      <c r="Y22" s="23"/>
      <c r="Z22" s="23">
        <v>1952</v>
      </c>
      <c r="AA22" s="23">
        <v>0</v>
      </c>
      <c r="AB22" s="1"/>
      <c r="AC22" s="26"/>
      <c r="AD22" s="22"/>
      <c r="AE22" s="23">
        <v>171622.50083525295</v>
      </c>
      <c r="AF22" s="23">
        <v>52704</v>
      </c>
      <c r="AG22" s="23">
        <v>296982.85714285704</v>
      </c>
      <c r="AH22" s="23">
        <v>38471.477061206613</v>
      </c>
      <c r="AI22" s="9">
        <v>1262944</v>
      </c>
      <c r="AJ22" s="27"/>
      <c r="AK22" s="24"/>
      <c r="AL22" s="23"/>
      <c r="AM22" s="28"/>
      <c r="AN22" s="23"/>
      <c r="AO22" s="28"/>
      <c r="AP22" s="23"/>
      <c r="AQ22" s="1"/>
      <c r="AR22" s="23"/>
      <c r="AS22" s="9"/>
      <c r="AT22" s="23"/>
      <c r="AU22" s="29"/>
      <c r="AV22" s="1"/>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1"/>
      <c r="CC22" s="1"/>
    </row>
    <row r="23" spans="1:81" x14ac:dyDescent="0.25">
      <c r="A23" s="1"/>
      <c r="B23" s="19">
        <v>2014</v>
      </c>
      <c r="C23" s="18">
        <v>3</v>
      </c>
      <c r="D23" s="9"/>
      <c r="E23" s="9"/>
      <c r="F23" s="9"/>
      <c r="G23" s="9">
        <v>0</v>
      </c>
      <c r="H23" s="9"/>
      <c r="I23" s="9"/>
      <c r="J23" s="9">
        <v>16489848</v>
      </c>
      <c r="K23" s="1"/>
      <c r="L23" s="23"/>
      <c r="M23" s="23"/>
      <c r="N23" s="23"/>
      <c r="O23" s="23"/>
      <c r="P23" s="24"/>
      <c r="Q23" s="24"/>
      <c r="R23" s="23">
        <v>0</v>
      </c>
      <c r="S23" s="1"/>
      <c r="T23" s="25">
        <v>3336</v>
      </c>
      <c r="U23" s="23"/>
      <c r="V23" s="23"/>
      <c r="W23" s="23"/>
      <c r="X23" s="23">
        <v>0</v>
      </c>
      <c r="Y23" s="23"/>
      <c r="Z23" s="23">
        <v>3336</v>
      </c>
      <c r="AA23" s="23">
        <v>0</v>
      </c>
      <c r="AB23" s="1"/>
      <c r="AC23" s="26"/>
      <c r="AD23" s="22"/>
      <c r="AE23" s="23">
        <v>293305.66741106752</v>
      </c>
      <c r="AF23" s="23">
        <v>90071.999999999985</v>
      </c>
      <c r="AG23" s="23">
        <v>507548.5714285713</v>
      </c>
      <c r="AH23" s="23">
        <v>65748.384977553927</v>
      </c>
      <c r="AI23" s="9">
        <v>2158392</v>
      </c>
      <c r="AJ23" s="7"/>
      <c r="AK23" s="24"/>
      <c r="AL23" s="23"/>
      <c r="AM23" s="28"/>
      <c r="AN23" s="23"/>
      <c r="AO23" s="28"/>
      <c r="AP23" s="23"/>
      <c r="AQ23" s="1"/>
      <c r="AR23" s="23"/>
      <c r="AS23" s="9"/>
      <c r="AT23" s="23"/>
      <c r="AU23" s="29"/>
      <c r="AV23" s="1"/>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1"/>
      <c r="CC23" s="1"/>
    </row>
    <row r="24" spans="1:81" x14ac:dyDescent="0.25">
      <c r="A24" s="1"/>
      <c r="B24" s="106" t="s">
        <v>4</v>
      </c>
      <c r="C24" s="107"/>
      <c r="D24" s="10">
        <f t="shared" ref="D24:J24" si="7">SUM(D19:D23)</f>
        <v>5118869.6399999997</v>
      </c>
      <c r="E24" s="10">
        <f t="shared" si="7"/>
        <v>0</v>
      </c>
      <c r="F24" s="10">
        <f t="shared" si="7"/>
        <v>24233191.91</v>
      </c>
      <c r="G24" s="10">
        <f t="shared" si="7"/>
        <v>29352061.550000001</v>
      </c>
      <c r="H24" s="10">
        <f t="shared" si="7"/>
        <v>7071111</v>
      </c>
      <c r="I24" s="10">
        <f t="shared" si="7"/>
        <v>15484184</v>
      </c>
      <c r="J24" s="10">
        <f t="shared" si="7"/>
        <v>71914969.729999989</v>
      </c>
      <c r="K24" s="1"/>
      <c r="L24" s="33">
        <f t="shared" ref="L24:R24" si="8">SUM(L19:L23)</f>
        <v>8571</v>
      </c>
      <c r="M24" s="33">
        <f t="shared" si="8"/>
        <v>0</v>
      </c>
      <c r="N24" s="33">
        <f t="shared" si="8"/>
        <v>0</v>
      </c>
      <c r="O24" s="33">
        <f t="shared" si="8"/>
        <v>0</v>
      </c>
      <c r="P24" s="33">
        <f t="shared" si="8"/>
        <v>0</v>
      </c>
      <c r="Q24" s="33">
        <f t="shared" si="8"/>
        <v>0</v>
      </c>
      <c r="R24" s="33">
        <f t="shared" si="8"/>
        <v>8571</v>
      </c>
      <c r="S24" s="1"/>
      <c r="T24" s="33">
        <f t="shared" ref="T24:AA24" si="9">SUM(T19:T23)</f>
        <v>16732</v>
      </c>
      <c r="U24" s="33">
        <f t="shared" si="9"/>
        <v>2682</v>
      </c>
      <c r="V24" s="33">
        <f t="shared" si="9"/>
        <v>2682</v>
      </c>
      <c r="W24" s="33">
        <f t="shared" si="9"/>
        <v>0</v>
      </c>
      <c r="X24" s="33">
        <f t="shared" si="9"/>
        <v>0</v>
      </c>
      <c r="Y24" s="33">
        <f t="shared" si="9"/>
        <v>0</v>
      </c>
      <c r="Z24" s="33">
        <f t="shared" si="9"/>
        <v>19414</v>
      </c>
      <c r="AA24" s="33">
        <f t="shared" si="9"/>
        <v>0</v>
      </c>
      <c r="AB24" s="8"/>
      <c r="AC24" s="33">
        <f>SUM(AC19:AC23)</f>
        <v>240657</v>
      </c>
      <c r="AD24" s="1"/>
      <c r="AE24" s="33">
        <f>SUM(AE19:AE23)</f>
        <v>5494855.2025356516</v>
      </c>
      <c r="AF24" s="33">
        <f>SUM(AF19:AF23)</f>
        <v>2146330</v>
      </c>
      <c r="AG24" s="33">
        <f>SUM(AG19:AG23)</f>
        <v>2306273.9999999995</v>
      </c>
      <c r="AH24" s="33">
        <f>SUM(AH19:AH23)</f>
        <v>149825.90605496551</v>
      </c>
      <c r="AI24" s="10">
        <f>SUM(AI19:AI23)</f>
        <v>10505507.475</v>
      </c>
      <c r="AJ24" s="1"/>
      <c r="AK24" s="11">
        <f>SUM(AK19:AK23)</f>
        <v>5</v>
      </c>
      <c r="AL24" s="11">
        <f>SUM(AL19:AL23)</f>
        <v>5</v>
      </c>
      <c r="AM24" s="11">
        <f>SUM(AM19:AM23)</f>
        <v>5</v>
      </c>
      <c r="AN24" s="11"/>
      <c r="AO24" s="11">
        <f>SUM(AO19:AO23)</f>
        <v>1016</v>
      </c>
      <c r="AP24" s="11">
        <f>SUM(AP19:AP23)</f>
        <v>635</v>
      </c>
      <c r="AQ24" s="1"/>
      <c r="AR24" s="11">
        <f>SUM(AR19:AR23)</f>
        <v>499</v>
      </c>
      <c r="AS24" s="10">
        <f>SUM(AS19:AS23)</f>
        <v>6355947</v>
      </c>
      <c r="AT24" s="11">
        <f>SUM(AT19:AT23)</f>
        <v>0</v>
      </c>
      <c r="AU24" s="10">
        <f>SUM(AU19:AU23)</f>
        <v>0</v>
      </c>
      <c r="AV24" s="1"/>
      <c r="AW24" s="33">
        <f t="shared" ref="AW24:CA24" si="10">SUM(AW19:AW23)</f>
        <v>1176</v>
      </c>
      <c r="AX24" s="33">
        <f t="shared" si="10"/>
        <v>5</v>
      </c>
      <c r="AY24" s="33">
        <f t="shared" si="10"/>
        <v>1365</v>
      </c>
      <c r="AZ24" s="33">
        <f t="shared" si="10"/>
        <v>15933</v>
      </c>
      <c r="BA24" s="33">
        <f t="shared" si="10"/>
        <v>42</v>
      </c>
      <c r="BB24" s="33">
        <f t="shared" si="10"/>
        <v>0</v>
      </c>
      <c r="BC24" s="33">
        <f t="shared" si="10"/>
        <v>0</v>
      </c>
      <c r="BD24" s="33">
        <f t="shared" si="10"/>
        <v>5539</v>
      </c>
      <c r="BE24" s="33">
        <f t="shared" si="10"/>
        <v>0</v>
      </c>
      <c r="BF24" s="33">
        <f t="shared" si="10"/>
        <v>0</v>
      </c>
      <c r="BG24" s="33">
        <f t="shared" si="10"/>
        <v>0</v>
      </c>
      <c r="BH24" s="33">
        <f t="shared" si="10"/>
        <v>0</v>
      </c>
      <c r="BI24" s="33">
        <f t="shared" si="10"/>
        <v>19</v>
      </c>
      <c r="BJ24" s="33">
        <f t="shared" si="10"/>
        <v>2928</v>
      </c>
      <c r="BK24" s="33">
        <f t="shared" si="10"/>
        <v>32</v>
      </c>
      <c r="BL24" s="33">
        <f t="shared" si="10"/>
        <v>24</v>
      </c>
      <c r="BM24" s="33">
        <f t="shared" si="10"/>
        <v>0</v>
      </c>
      <c r="BN24" s="33">
        <f t="shared" si="10"/>
        <v>275</v>
      </c>
      <c r="BO24" s="33">
        <f t="shared" si="10"/>
        <v>93</v>
      </c>
      <c r="BP24" s="33">
        <f t="shared" si="10"/>
        <v>0</v>
      </c>
      <c r="BQ24" s="33">
        <f t="shared" si="10"/>
        <v>0</v>
      </c>
      <c r="BR24" s="33">
        <f t="shared" si="10"/>
        <v>0</v>
      </c>
      <c r="BS24" s="33">
        <f t="shared" si="10"/>
        <v>0</v>
      </c>
      <c r="BT24" s="33">
        <f t="shared" si="10"/>
        <v>673</v>
      </c>
      <c r="BU24" s="33">
        <f t="shared" si="10"/>
        <v>45</v>
      </c>
      <c r="BV24" s="33">
        <f t="shared" si="10"/>
        <v>581</v>
      </c>
      <c r="BW24" s="33">
        <f t="shared" si="10"/>
        <v>4</v>
      </c>
      <c r="BX24" s="33">
        <f t="shared" si="10"/>
        <v>40</v>
      </c>
      <c r="BY24" s="33">
        <f t="shared" si="10"/>
        <v>7153</v>
      </c>
      <c r="BZ24" s="33">
        <f t="shared" si="10"/>
        <v>1130</v>
      </c>
      <c r="CA24" s="33">
        <f t="shared" si="10"/>
        <v>0</v>
      </c>
      <c r="CB24" s="1"/>
      <c r="CC24" s="1"/>
    </row>
    <row r="25" spans="1:8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row>
    <row r="27" spans="1:81" x14ac:dyDescent="0.25">
      <c r="B27" s="17" t="s">
        <v>72</v>
      </c>
    </row>
    <row r="28" spans="1:81" x14ac:dyDescent="0.25">
      <c r="B28" s="17" t="s">
        <v>158</v>
      </c>
    </row>
  </sheetData>
  <mergeCells count="23">
    <mergeCell ref="AO5:AP5"/>
    <mergeCell ref="AW5:CC5"/>
    <mergeCell ref="AC5:AC6"/>
    <mergeCell ref="AA5:AA6"/>
    <mergeCell ref="B5:C5"/>
    <mergeCell ref="H5:I5"/>
    <mergeCell ref="L5:R5"/>
    <mergeCell ref="T5:Z5"/>
    <mergeCell ref="AK5:AN5"/>
    <mergeCell ref="AR5:AU5"/>
    <mergeCell ref="AE5:AI5"/>
    <mergeCell ref="B24:C24"/>
    <mergeCell ref="G3:H3"/>
    <mergeCell ref="G2:H2"/>
    <mergeCell ref="G1:H1"/>
    <mergeCell ref="B1:D4"/>
    <mergeCell ref="B19:C19"/>
    <mergeCell ref="D5:G5"/>
    <mergeCell ref="E1:F1"/>
    <mergeCell ref="E4:F4"/>
    <mergeCell ref="E3:F3"/>
    <mergeCell ref="E2:F2"/>
    <mergeCell ref="G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21"/>
  <sheetViews>
    <sheetView workbookViewId="0"/>
  </sheetViews>
  <sheetFormatPr defaultColWidth="9.140625" defaultRowHeight="15" x14ac:dyDescent="0.25"/>
  <cols>
    <col min="1" max="1" width="9.140625" style="61"/>
    <col min="2" max="2" width="12.42578125" style="61" bestFit="1" customWidth="1"/>
    <col min="3" max="3" width="15.5703125" style="61" bestFit="1" customWidth="1"/>
    <col min="4" max="4" width="23.7109375" style="61" customWidth="1"/>
    <col min="5" max="6" width="24.28515625" style="61" customWidth="1"/>
    <col min="7" max="8" width="21.28515625" style="61" customWidth="1"/>
    <col min="9" max="9" width="20.42578125" style="61" bestFit="1" customWidth="1"/>
    <col min="10" max="10" width="47.140625" style="61" customWidth="1"/>
    <col min="11" max="16384" width="9.140625" style="61"/>
  </cols>
  <sheetData>
    <row r="2" spans="2:10" x14ac:dyDescent="0.25">
      <c r="C2" s="138" t="s">
        <v>172</v>
      </c>
      <c r="D2" s="138"/>
      <c r="E2" s="138"/>
      <c r="F2" s="138"/>
      <c r="G2" s="138"/>
      <c r="H2" s="138"/>
      <c r="I2" s="138"/>
      <c r="J2" s="138"/>
    </row>
    <row r="3" spans="2:10" ht="15.75" thickBot="1" x14ac:dyDescent="0.3">
      <c r="D3" s="61" t="s">
        <v>173</v>
      </c>
      <c r="F3" s="61" t="s">
        <v>173</v>
      </c>
      <c r="H3" s="61" t="s">
        <v>173</v>
      </c>
    </row>
    <row r="4" spans="2:10" s="65" customFormat="1" ht="30.75" thickBot="1" x14ac:dyDescent="0.3">
      <c r="B4" s="62" t="s">
        <v>174</v>
      </c>
      <c r="C4" s="63" t="s">
        <v>175</v>
      </c>
      <c r="D4" s="63" t="s">
        <v>176</v>
      </c>
      <c r="E4" s="63" t="s">
        <v>177</v>
      </c>
      <c r="F4" s="63" t="s">
        <v>178</v>
      </c>
      <c r="G4" s="63" t="s">
        <v>61</v>
      </c>
      <c r="H4" s="63" t="s">
        <v>179</v>
      </c>
      <c r="I4" s="63" t="s">
        <v>62</v>
      </c>
      <c r="J4" s="64" t="s">
        <v>180</v>
      </c>
    </row>
    <row r="5" spans="2:10" x14ac:dyDescent="0.25">
      <c r="B5" s="66" t="str">
        <f>'Grantee Dashboard'!B7&amp;"-Q"&amp;'Grantee Dashboard'!C7</f>
        <v>2010-Q4</v>
      </c>
      <c r="C5" s="69">
        <f>'Grantee Dashboard'!G7/10^6</f>
        <v>0.49071500000000001</v>
      </c>
      <c r="D5" s="69">
        <f>C5</f>
        <v>0.49071500000000001</v>
      </c>
      <c r="E5" s="69">
        <f>'Grantee Dashboard'!H7/10^6</f>
        <v>2.032184</v>
      </c>
      <c r="F5" s="67">
        <f>E5</f>
        <v>2.032184</v>
      </c>
      <c r="G5" s="69">
        <f>'Grantee Dashboard'!I7/10^6</f>
        <v>3.7237200000000001</v>
      </c>
      <c r="H5" s="67">
        <f>G5</f>
        <v>3.7237200000000001</v>
      </c>
      <c r="I5" s="69">
        <f>'Grantee Dashboard'!J7/10^6</f>
        <v>13.776719</v>
      </c>
      <c r="J5" s="67">
        <f>I5</f>
        <v>13.776719</v>
      </c>
    </row>
    <row r="6" spans="2:10" x14ac:dyDescent="0.25">
      <c r="B6" s="68" t="str">
        <f>'Grantee Dashboard'!B8&amp;"-Q"&amp;'Grantee Dashboard'!C8</f>
        <v>2011-Q1</v>
      </c>
      <c r="C6" s="69">
        <f>'Grantee Dashboard'!G8/10^6</f>
        <v>0.95444058999999992</v>
      </c>
      <c r="D6" s="69">
        <f>C6+D5</f>
        <v>1.4451555899999999</v>
      </c>
      <c r="E6" s="69">
        <f>'Grantee Dashboard'!H8/10^6</f>
        <v>2.8344740000000002</v>
      </c>
      <c r="F6" s="69">
        <f>E6+F5</f>
        <v>4.8666580000000002</v>
      </c>
      <c r="G6" s="69">
        <f>'Grantee Dashboard'!I8/10^6</f>
        <v>5.8885059999999996</v>
      </c>
      <c r="H6" s="69">
        <f>G6+H5</f>
        <v>9.6122259999999997</v>
      </c>
      <c r="I6" s="69">
        <f>'Grantee Dashboard'!J8/10^6</f>
        <v>3.733501</v>
      </c>
      <c r="J6" s="69">
        <f>I6+J5</f>
        <v>17.51022</v>
      </c>
    </row>
    <row r="7" spans="2:10" x14ac:dyDescent="0.25">
      <c r="B7" s="68" t="str">
        <f>'Grantee Dashboard'!B9&amp;"-Q"&amp;'Grantee Dashboard'!C9</f>
        <v>2011-Q2</v>
      </c>
      <c r="C7" s="69">
        <f>'Grantee Dashboard'!G9/10^6</f>
        <v>1.1565829999999999</v>
      </c>
      <c r="D7" s="69">
        <f t="shared" ref="D7:D19" si="0">C7+D6</f>
        <v>2.6017385900000001</v>
      </c>
      <c r="E7" s="69">
        <f>'Grantee Dashboard'!H9/10^6</f>
        <v>0.67684800000000001</v>
      </c>
      <c r="F7" s="69">
        <f t="shared" ref="F7:F19" si="1">E7+F6</f>
        <v>5.5435059999999998</v>
      </c>
      <c r="G7" s="69">
        <f>'Grantee Dashboard'!I9/10^6</f>
        <v>2.0100120000000001</v>
      </c>
      <c r="H7" s="69">
        <f t="shared" ref="H7:H19" si="2">G7+H6</f>
        <v>11.622237999999999</v>
      </c>
      <c r="I7" s="69">
        <f>'Grantee Dashboard'!J9/10^6</f>
        <v>3.3297690000000002</v>
      </c>
      <c r="J7" s="69">
        <f t="shared" ref="J7:J13" si="3">I7+J6</f>
        <v>20.839988999999999</v>
      </c>
    </row>
    <row r="8" spans="2:10" x14ac:dyDescent="0.25">
      <c r="B8" s="68" t="str">
        <f>'Grantee Dashboard'!B10&amp;"-Q"&amp;'Grantee Dashboard'!C10</f>
        <v>2011-Q3</v>
      </c>
      <c r="C8" s="69">
        <f>'Grantee Dashboard'!G10/10^6</f>
        <v>1.7159438999999999</v>
      </c>
      <c r="D8" s="69">
        <f t="shared" si="0"/>
        <v>4.3176824900000002</v>
      </c>
      <c r="E8" s="69">
        <f>'Grantee Dashboard'!H10/10^6</f>
        <v>0.56190499999999999</v>
      </c>
      <c r="F8" s="69">
        <f t="shared" si="1"/>
        <v>6.1054110000000001</v>
      </c>
      <c r="G8" s="69">
        <f>'Grantee Dashboard'!I10/10^6</f>
        <v>1.2277450000000001</v>
      </c>
      <c r="H8" s="69">
        <f t="shared" si="2"/>
        <v>12.849983</v>
      </c>
      <c r="I8" s="69">
        <f>'Grantee Dashboard'!J10/10^6</f>
        <v>5.9759219999999997</v>
      </c>
      <c r="J8" s="69">
        <f t="shared" si="3"/>
        <v>26.815911</v>
      </c>
    </row>
    <row r="9" spans="2:10" x14ac:dyDescent="0.25">
      <c r="B9" s="68" t="str">
        <f>'Grantee Dashboard'!B11&amp;"-Q"&amp;'Grantee Dashboard'!C11</f>
        <v>2011-Q4</v>
      </c>
      <c r="C9" s="69">
        <f>'Grantee Dashboard'!G11/10^6</f>
        <v>3.01963106</v>
      </c>
      <c r="D9" s="69">
        <f t="shared" si="0"/>
        <v>7.3373135500000002</v>
      </c>
      <c r="E9" s="69">
        <f>'Grantee Dashboard'!H11/10^6</f>
        <v>0.9657</v>
      </c>
      <c r="F9" s="69">
        <f t="shared" si="1"/>
        <v>7.0711110000000001</v>
      </c>
      <c r="G9" s="69">
        <f>'Grantee Dashboard'!I11/10^6</f>
        <v>2.634201</v>
      </c>
      <c r="H9" s="69">
        <f t="shared" si="2"/>
        <v>15.484183999999999</v>
      </c>
      <c r="I9" s="69">
        <f>'Grantee Dashboard'!J11/10^6</f>
        <v>0.440529</v>
      </c>
      <c r="J9" s="69">
        <f t="shared" si="3"/>
        <v>27.256440000000001</v>
      </c>
    </row>
    <row r="10" spans="2:10" x14ac:dyDescent="0.25">
      <c r="B10" s="68" t="str">
        <f>'Grantee Dashboard'!B12&amp;"-Q"&amp;'Grantee Dashboard'!C12</f>
        <v>2012-Q1</v>
      </c>
      <c r="C10" s="69">
        <f>'Grantee Dashboard'!G12/10^6</f>
        <v>4.1237599999999999</v>
      </c>
      <c r="D10" s="69">
        <f t="shared" si="0"/>
        <v>11.46107355</v>
      </c>
      <c r="E10" s="69">
        <f>'Grantee Dashboard'!H12/10^6</f>
        <v>0</v>
      </c>
      <c r="F10" s="69">
        <f t="shared" si="1"/>
        <v>7.0711110000000001</v>
      </c>
      <c r="G10" s="69">
        <f>'Grantee Dashboard'!I12/10^6</f>
        <v>0</v>
      </c>
      <c r="H10" s="69">
        <f t="shared" si="2"/>
        <v>15.484183999999999</v>
      </c>
      <c r="I10" s="69">
        <f>'Grantee Dashboard'!J12/10^6</f>
        <v>0.32256000000000001</v>
      </c>
      <c r="J10" s="69">
        <f t="shared" si="3"/>
        <v>27.579000000000001</v>
      </c>
    </row>
    <row r="11" spans="2:10" x14ac:dyDescent="0.25">
      <c r="B11" s="68" t="str">
        <f>'Grantee Dashboard'!B13&amp;"-Q"&amp;'Grantee Dashboard'!C13</f>
        <v>2012-Q2</v>
      </c>
      <c r="C11" s="69">
        <f>'Grantee Dashboard'!G13/10^6</f>
        <v>4.1767079999999996</v>
      </c>
      <c r="D11" s="69">
        <f t="shared" si="0"/>
        <v>15.63778155</v>
      </c>
      <c r="E11" s="69">
        <f>'Grantee Dashboard'!H13/10^6</f>
        <v>0</v>
      </c>
      <c r="F11" s="69">
        <f t="shared" si="1"/>
        <v>7.0711110000000001</v>
      </c>
      <c r="G11" s="69">
        <f>'Grantee Dashboard'!I13/10^6</f>
        <v>0</v>
      </c>
      <c r="H11" s="69">
        <f t="shared" si="2"/>
        <v>15.484183999999999</v>
      </c>
      <c r="I11" s="69">
        <f>'Grantee Dashboard'!J13/10^6</f>
        <v>0.90765899999999999</v>
      </c>
      <c r="J11" s="69">
        <f t="shared" si="3"/>
        <v>28.486659</v>
      </c>
    </row>
    <row r="12" spans="2:10" x14ac:dyDescent="0.25">
      <c r="B12" s="68" t="str">
        <f>'Grantee Dashboard'!B14&amp;"-Q"&amp;'Grantee Dashboard'!C14</f>
        <v>2012-Q3</v>
      </c>
      <c r="C12" s="69">
        <f>'Grantee Dashboard'!G14/10^6</f>
        <v>6.2765110000000002</v>
      </c>
      <c r="D12" s="69">
        <f t="shared" si="0"/>
        <v>21.914292549999999</v>
      </c>
      <c r="E12" s="69">
        <f>'Grantee Dashboard'!H14/10^6</f>
        <v>0</v>
      </c>
      <c r="F12" s="69">
        <f t="shared" si="1"/>
        <v>7.0711110000000001</v>
      </c>
      <c r="G12" s="69">
        <f>'Grantee Dashboard'!I14/10^6</f>
        <v>0</v>
      </c>
      <c r="H12" s="69">
        <f t="shared" si="2"/>
        <v>15.484183999999999</v>
      </c>
      <c r="I12" s="69">
        <f>'Grantee Dashboard'!J14/10^6</f>
        <v>1.051553</v>
      </c>
      <c r="J12" s="69">
        <f t="shared" si="3"/>
        <v>29.538211999999998</v>
      </c>
    </row>
    <row r="13" spans="2:10" x14ac:dyDescent="0.25">
      <c r="B13" s="68" t="str">
        <f>'Grantee Dashboard'!B15&amp;"-Q"&amp;'Grantee Dashboard'!C15</f>
        <v>2012-Q4</v>
      </c>
      <c r="C13" s="69">
        <f>'Grantee Dashboard'!G15/10^6</f>
        <v>1.372069</v>
      </c>
      <c r="D13" s="69">
        <f t="shared" si="0"/>
        <v>23.286361549999999</v>
      </c>
      <c r="E13" s="69">
        <f>'Grantee Dashboard'!H15/10^6</f>
        <v>0</v>
      </c>
      <c r="F13" s="69">
        <f t="shared" si="1"/>
        <v>7.0711110000000001</v>
      </c>
      <c r="G13" s="69">
        <f>'Grantee Dashboard'!I15/10^6</f>
        <v>0</v>
      </c>
      <c r="H13" s="69">
        <f t="shared" si="2"/>
        <v>15.484183999999999</v>
      </c>
      <c r="I13" s="69">
        <f>'Grantee Dashboard'!J15/10^6</f>
        <v>1.862873</v>
      </c>
      <c r="J13" s="69">
        <f t="shared" si="3"/>
        <v>31.401084999999998</v>
      </c>
    </row>
    <row r="14" spans="2:10" x14ac:dyDescent="0.25">
      <c r="B14" s="68" t="str">
        <f>'Grantee Dashboard'!B16&amp;"-Q"&amp;'Grantee Dashboard'!C16</f>
        <v>2013-Q1</v>
      </c>
      <c r="C14" s="69">
        <f>'Grantee Dashboard'!G16/10^6</f>
        <v>2.4737550000000001</v>
      </c>
      <c r="D14" s="69">
        <f t="shared" si="0"/>
        <v>25.760116549999999</v>
      </c>
      <c r="E14" s="69">
        <f>'Grantee Dashboard'!H16/10^6</f>
        <v>0</v>
      </c>
      <c r="F14" s="69">
        <f t="shared" si="1"/>
        <v>7.0711110000000001</v>
      </c>
      <c r="G14" s="69">
        <f>'Grantee Dashboard'!I16/10^6</f>
        <v>0</v>
      </c>
      <c r="H14" s="69">
        <f t="shared" si="2"/>
        <v>15.484183999999999</v>
      </c>
      <c r="I14" s="69">
        <f>'Grantee Dashboard'!J16/10^6</f>
        <v>1.024181</v>
      </c>
      <c r="J14" s="69">
        <f>I14+J13</f>
        <v>32.425266000000001</v>
      </c>
    </row>
    <row r="15" spans="2:10" x14ac:dyDescent="0.25">
      <c r="B15" s="68" t="str">
        <f>'Grantee Dashboard'!B17&amp;"-Q"&amp;'Grantee Dashboard'!C17</f>
        <v>2013-Q2</v>
      </c>
      <c r="C15" s="69">
        <f>'Grantee Dashboard'!G17/10^6</f>
        <v>2.2104149999999998</v>
      </c>
      <c r="D15" s="69">
        <f t="shared" si="0"/>
        <v>27.97053155</v>
      </c>
      <c r="E15" s="69">
        <f>'Grantee Dashboard'!H17/10^6</f>
        <v>0</v>
      </c>
      <c r="F15" s="69">
        <f t="shared" si="1"/>
        <v>7.0711110000000001</v>
      </c>
      <c r="G15" s="69">
        <f>'Grantee Dashboard'!I17/10^6</f>
        <v>0</v>
      </c>
      <c r="H15" s="69">
        <f t="shared" si="2"/>
        <v>15.484183999999999</v>
      </c>
      <c r="I15" s="69">
        <f>'Grantee Dashboard'!J17/10^6</f>
        <v>0.72179599999999999</v>
      </c>
      <c r="J15" s="69">
        <f>I15+J14</f>
        <v>33.147061999999998</v>
      </c>
    </row>
    <row r="16" spans="2:10" x14ac:dyDescent="0.25">
      <c r="B16" s="68" t="str">
        <f>'Grantee Dashboard'!B18&amp;"-Q"&amp;'Grantee Dashboard'!C18</f>
        <v>2013-Q3</v>
      </c>
      <c r="C16" s="69">
        <f>'Grantee Dashboard'!G18/10^6</f>
        <v>1.3815299999999999</v>
      </c>
      <c r="D16" s="69">
        <f t="shared" si="0"/>
        <v>29.352061550000002</v>
      </c>
      <c r="E16" s="69">
        <f>'Grantee Dashboard'!H18/10^6</f>
        <v>0</v>
      </c>
      <c r="F16" s="69">
        <f t="shared" si="1"/>
        <v>7.0711110000000001</v>
      </c>
      <c r="G16" s="69">
        <f>'Grantee Dashboard'!I18/10^6</f>
        <v>0</v>
      </c>
      <c r="H16" s="69">
        <f t="shared" si="2"/>
        <v>15.484183999999999</v>
      </c>
      <c r="I16" s="69">
        <f>'Grantee Dashboard'!J18/10^6</f>
        <v>1.1109979999999999</v>
      </c>
      <c r="J16" s="69">
        <f>I16+J15</f>
        <v>34.25806</v>
      </c>
    </row>
    <row r="17" spans="2:10" x14ac:dyDescent="0.25">
      <c r="B17" s="68" t="str">
        <f>'Grantee Dashboard'!B20&amp;"-Q"&amp;'Grantee Dashboard'!C20</f>
        <v>2013-Q4</v>
      </c>
      <c r="C17" s="69">
        <f>'Grantee Dashboard'!G20/10^6</f>
        <v>0</v>
      </c>
      <c r="D17" s="69">
        <f t="shared" si="0"/>
        <v>29.352061550000002</v>
      </c>
      <c r="E17" s="69">
        <f>'Grantee Dashboard'!H20/10^6</f>
        <v>0</v>
      </c>
      <c r="F17" s="69">
        <f t="shared" si="1"/>
        <v>7.0711110000000001</v>
      </c>
      <c r="G17" s="69">
        <f>'Grantee Dashboard'!I20/10^6</f>
        <v>0</v>
      </c>
      <c r="H17" s="69">
        <f t="shared" si="2"/>
        <v>15.484183999999999</v>
      </c>
      <c r="I17" s="69">
        <f>'Grantee Dashboard'!J20/10^6</f>
        <v>3.44947005</v>
      </c>
      <c r="J17" s="69">
        <f t="shared" ref="J17:J19" si="4">I17+J16</f>
        <v>37.707530050000003</v>
      </c>
    </row>
    <row r="18" spans="2:10" x14ac:dyDescent="0.25">
      <c r="B18" s="68" t="str">
        <f>'Grantee Dashboard'!B21&amp;"-Q"&amp;'Grantee Dashboard'!C21</f>
        <v>2014-Q1</v>
      </c>
      <c r="C18" s="69">
        <f>'Grantee Dashboard'!G21/10^6</f>
        <v>0</v>
      </c>
      <c r="D18" s="69">
        <f t="shared" si="0"/>
        <v>29.352061550000002</v>
      </c>
      <c r="E18" s="69">
        <f>'Grantee Dashboard'!H21/10^6</f>
        <v>0</v>
      </c>
      <c r="F18" s="69">
        <f t="shared" si="1"/>
        <v>7.0711110000000001</v>
      </c>
      <c r="G18" s="69">
        <f>'Grantee Dashboard'!I21/10^6</f>
        <v>0</v>
      </c>
      <c r="H18" s="69">
        <f t="shared" si="2"/>
        <v>15.484183999999999</v>
      </c>
      <c r="I18" s="69">
        <f>'Grantee Dashboard'!J21/10^6</f>
        <v>7.8842400000000001</v>
      </c>
      <c r="J18" s="69">
        <f t="shared" si="4"/>
        <v>45.591770050000001</v>
      </c>
    </row>
    <row r="19" spans="2:10" x14ac:dyDescent="0.25">
      <c r="B19" s="68" t="str">
        <f>'Grantee Dashboard'!B22&amp;"-Q"&amp;'Grantee Dashboard'!C22</f>
        <v>2014-Q2</v>
      </c>
      <c r="C19" s="69">
        <f>'Grantee Dashboard'!G22/10^6</f>
        <v>0</v>
      </c>
      <c r="D19" s="69">
        <f t="shared" si="0"/>
        <v>29.352061550000002</v>
      </c>
      <c r="E19" s="69">
        <f>'Grantee Dashboard'!H22/10^6</f>
        <v>0</v>
      </c>
      <c r="F19" s="69">
        <f t="shared" si="1"/>
        <v>7.0711110000000001</v>
      </c>
      <c r="G19" s="69">
        <f>'Grantee Dashboard'!I22/10^6</f>
        <v>0</v>
      </c>
      <c r="H19" s="69">
        <f t="shared" si="2"/>
        <v>15.484183999999999</v>
      </c>
      <c r="I19" s="69">
        <f>'Grantee Dashboard'!J22/10^6</f>
        <v>9.8333516799999998</v>
      </c>
      <c r="J19" s="69">
        <f t="shared" si="4"/>
        <v>55.425121730000001</v>
      </c>
    </row>
    <row r="20" spans="2:10" s="85" customFormat="1" ht="15.75" thickBot="1" x14ac:dyDescent="0.3">
      <c r="B20" s="70" t="s">
        <v>188</v>
      </c>
      <c r="C20" s="69">
        <f>'Grantee Dashboard'!G23/10^6</f>
        <v>0</v>
      </c>
      <c r="D20" s="69">
        <f t="shared" ref="D20" si="5">C20+D19</f>
        <v>29.352061550000002</v>
      </c>
      <c r="E20" s="69">
        <f>'Grantee Dashboard'!H23/10^6</f>
        <v>0</v>
      </c>
      <c r="F20" s="69">
        <f t="shared" ref="F20" si="6">E20+F19</f>
        <v>7.0711110000000001</v>
      </c>
      <c r="G20" s="69">
        <f>'Grantee Dashboard'!I23/10^6</f>
        <v>0</v>
      </c>
      <c r="H20" s="69">
        <f t="shared" ref="H20" si="7">G20+H19</f>
        <v>15.484183999999999</v>
      </c>
      <c r="I20" s="69">
        <f>'Grantee Dashboard'!J23/10^6</f>
        <v>16.489847999999999</v>
      </c>
      <c r="J20" s="69">
        <f t="shared" ref="J20" si="8">I20+J19</f>
        <v>71.914969729999996</v>
      </c>
    </row>
    <row r="21" spans="2:10" ht="15.75" thickBot="1" x14ac:dyDescent="0.3">
      <c r="B21" s="71" t="s">
        <v>181</v>
      </c>
      <c r="C21" s="73">
        <f>SUM(C5:C20)</f>
        <v>29.352061550000002</v>
      </c>
      <c r="D21" s="72"/>
      <c r="E21" s="73">
        <f>SUM(E5:E20)</f>
        <v>7.0711110000000001</v>
      </c>
      <c r="F21" s="73"/>
      <c r="G21" s="73">
        <f>SUM(G5:G20)</f>
        <v>15.484183999999999</v>
      </c>
      <c r="H21" s="73"/>
      <c r="I21" s="73">
        <f>SUM(I5:I20)</f>
        <v>71.914969729999996</v>
      </c>
      <c r="J21" s="74"/>
    </row>
  </sheetData>
  <sheetProtection algorithmName="SHA-512" hashValue="RSVf5AqIL39lcntKJneW7J3Tisci6DMavFaHnnH5PIX16mj0DB2i72O2KCHjMfpTc91FeK3Vm4sdMUYrGSXaxQ==" saltValue="2L2WVwRL+4FuS+MTIpS7pQ==" spinCount="100000" sheet="1" objects="1" scenarios="1"/>
  <mergeCells count="1">
    <mergeCell ref="C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21"/>
  <sheetViews>
    <sheetView workbookViewId="0"/>
  </sheetViews>
  <sheetFormatPr defaultColWidth="9.140625" defaultRowHeight="15" x14ac:dyDescent="0.25"/>
  <cols>
    <col min="1" max="1" width="9.140625" style="6"/>
    <col min="2" max="2" width="12.42578125" style="6" bestFit="1" customWidth="1"/>
    <col min="3" max="3" width="11.5703125" style="6" bestFit="1" customWidth="1"/>
    <col min="4" max="4" width="16.285156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71" t="s">
        <v>174</v>
      </c>
      <c r="C4" s="72" t="s">
        <v>182</v>
      </c>
      <c r="D4" s="72" t="s">
        <v>90</v>
      </c>
      <c r="E4" s="72" t="s">
        <v>183</v>
      </c>
      <c r="F4" s="75" t="s">
        <v>63</v>
      </c>
      <c r="G4" s="75" t="s">
        <v>184</v>
      </c>
      <c r="H4" s="75" t="s">
        <v>185</v>
      </c>
    </row>
    <row r="5" spans="2:8" x14ac:dyDescent="0.25">
      <c r="B5" s="66" t="str">
        <f>'Grantee Dashboard'!B7&amp;"-Q"&amp;'Grantee Dashboard'!C7</f>
        <v>2010-Q4</v>
      </c>
      <c r="C5" s="76">
        <f>'Grantee Dashboard'!R7</f>
        <v>1387</v>
      </c>
      <c r="D5" s="76">
        <f>C5</f>
        <v>1387</v>
      </c>
      <c r="E5" s="76">
        <f>'Grantee Dashboard'!Z7</f>
        <v>1245</v>
      </c>
      <c r="F5" s="76">
        <f>E5</f>
        <v>1245</v>
      </c>
      <c r="G5" s="77">
        <f>('Grantee Dashboard'!AE7*3412.14*3.365)/1000000+('Grantee Dashboard'!AF7*100000*1.092)/1000000+('Grantee Dashboard'!AG7*(140000/1000000)*1.158)+('Grantee Dashboard'!AH7*(91330/1000000)*1.151)</f>
        <v>46868.216568818709</v>
      </c>
      <c r="H5" s="77">
        <f>G5</f>
        <v>46868.216568818709</v>
      </c>
    </row>
    <row r="6" spans="2:8" x14ac:dyDescent="0.25">
      <c r="B6" s="11" t="str">
        <f>'Grantee Dashboard'!B8&amp;"-Q"&amp;'Grantee Dashboard'!C8</f>
        <v>2011-Q1</v>
      </c>
      <c r="C6" s="11">
        <f>'Grantee Dashboard'!R8</f>
        <v>989</v>
      </c>
      <c r="D6" s="11">
        <f>C6+D5</f>
        <v>2376</v>
      </c>
      <c r="E6" s="11">
        <f>'Grantee Dashboard'!Z8</f>
        <v>367</v>
      </c>
      <c r="F6" s="11">
        <f>E6+F5</f>
        <v>1612</v>
      </c>
      <c r="G6" s="78">
        <f>('Grantee Dashboard'!AE8*3412.14*3.365)/1000000+('Grantee Dashboard'!AF8*100000*1.092)/1000000+('Grantee Dashboard'!AG8*(140000/1000000)*1.158)+('Grantee Dashboard'!AH8*(91330/1000000)*1.151)</f>
        <v>109604.17466595631</v>
      </c>
      <c r="H6" s="78">
        <f>G6+H5</f>
        <v>156472.39123477502</v>
      </c>
    </row>
    <row r="7" spans="2:8" x14ac:dyDescent="0.25">
      <c r="B7" s="11" t="str">
        <f>'Grantee Dashboard'!B9&amp;"-Q"&amp;'Grantee Dashboard'!C9</f>
        <v>2011-Q2</v>
      </c>
      <c r="C7" s="11">
        <f>'Grantee Dashboard'!R9</f>
        <v>698</v>
      </c>
      <c r="D7" s="11">
        <f t="shared" ref="D7:D16" si="0">C7+D6</f>
        <v>3074</v>
      </c>
      <c r="E7" s="11">
        <f>'Grantee Dashboard'!Z9</f>
        <v>404</v>
      </c>
      <c r="F7" s="11">
        <f t="shared" ref="F7:H16" si="1">E7+F6</f>
        <v>2016</v>
      </c>
      <c r="G7" s="78">
        <f>('Grantee Dashboard'!AE9*3412.14*3.365)/1000000+('Grantee Dashboard'!AF9*100000*1.092)/1000000+('Grantee Dashboard'!AG9*(140000/1000000)*1.158)+('Grantee Dashboard'!AH9*(91330/1000000)*1.151)</f>
        <v>20832.74424</v>
      </c>
      <c r="H7" s="78">
        <f t="shared" si="1"/>
        <v>177305.13547477502</v>
      </c>
    </row>
    <row r="8" spans="2:8" x14ac:dyDescent="0.25">
      <c r="B8" s="11" t="str">
        <f>'Grantee Dashboard'!B10&amp;"-Q"&amp;'Grantee Dashboard'!C10</f>
        <v>2011-Q3</v>
      </c>
      <c r="C8" s="11">
        <f>'Grantee Dashboard'!R10</f>
        <v>205</v>
      </c>
      <c r="D8" s="11">
        <f t="shared" si="0"/>
        <v>3279</v>
      </c>
      <c r="E8" s="11">
        <f>'Grantee Dashboard'!Z10</f>
        <v>434</v>
      </c>
      <c r="F8" s="11">
        <f t="shared" si="1"/>
        <v>2450</v>
      </c>
      <c r="G8" s="78">
        <f>('Grantee Dashboard'!AE10*3412.14*3.365)/1000000+('Grantee Dashboard'!AF10*100000*1.092)/1000000+('Grantee Dashboard'!AG10*(140000/1000000)*1.158)+('Grantee Dashboard'!AH10*(91330/1000000)*1.151)</f>
        <v>238607.01855397984</v>
      </c>
      <c r="H8" s="78">
        <f t="shared" si="1"/>
        <v>415912.15402875486</v>
      </c>
    </row>
    <row r="9" spans="2:8" x14ac:dyDescent="0.25">
      <c r="B9" s="11" t="str">
        <f>'Grantee Dashboard'!B11&amp;"-Q"&amp;'Grantee Dashboard'!C11</f>
        <v>2011-Q4</v>
      </c>
      <c r="C9" s="11">
        <f>'Grantee Dashboard'!R11</f>
        <v>143</v>
      </c>
      <c r="D9" s="11">
        <f t="shared" si="0"/>
        <v>3422</v>
      </c>
      <c r="E9" s="11">
        <f>'Grantee Dashboard'!Z11</f>
        <v>49</v>
      </c>
      <c r="F9" s="11">
        <f t="shared" si="1"/>
        <v>2499</v>
      </c>
      <c r="G9" s="78">
        <f>('Grantee Dashboard'!AE11*3412.14*3.365)/1000000+('Grantee Dashboard'!AF11*100000*1.092)/1000000+('Grantee Dashboard'!AG11*(140000/1000000)*1.158)+('Grantee Dashboard'!AH11*(91330/1000000)*1.151)</f>
        <v>30309.1446</v>
      </c>
      <c r="H9" s="78">
        <f t="shared" si="1"/>
        <v>446221.29862875486</v>
      </c>
    </row>
    <row r="10" spans="2:8" x14ac:dyDescent="0.25">
      <c r="B10" s="11" t="str">
        <f>'Grantee Dashboard'!B12&amp;"-Q"&amp;'Grantee Dashboard'!C12</f>
        <v>2012-Q1</v>
      </c>
      <c r="C10" s="11">
        <f>'Grantee Dashboard'!R12</f>
        <v>176</v>
      </c>
      <c r="D10" s="11">
        <f t="shared" si="0"/>
        <v>3598</v>
      </c>
      <c r="E10" s="11">
        <f>'Grantee Dashboard'!Z12</f>
        <v>212</v>
      </c>
      <c r="F10" s="11">
        <f t="shared" si="1"/>
        <v>2711</v>
      </c>
      <c r="G10" s="78">
        <f>('Grantee Dashboard'!AE12*3412.14*3.365)/1000000+('Grantee Dashboard'!AF12*100000*1.092)/1000000+('Grantee Dashboard'!AG12*(140000/1000000)*1.158)+('Grantee Dashboard'!AH12*(91330/1000000)*1.151)</f>
        <v>0</v>
      </c>
      <c r="H10" s="78">
        <f t="shared" si="1"/>
        <v>446221.29862875486</v>
      </c>
    </row>
    <row r="11" spans="2:8" x14ac:dyDescent="0.25">
      <c r="B11" s="11" t="str">
        <f>'Grantee Dashboard'!B13&amp;"-Q"&amp;'Grantee Dashboard'!C13</f>
        <v>2012-Q2</v>
      </c>
      <c r="C11" s="11">
        <f>'Grantee Dashboard'!R13</f>
        <v>206</v>
      </c>
      <c r="D11" s="11">
        <f t="shared" si="0"/>
        <v>3804</v>
      </c>
      <c r="E11" s="11">
        <f>'Grantee Dashboard'!Z13</f>
        <v>196</v>
      </c>
      <c r="F11" s="11">
        <f t="shared" si="1"/>
        <v>2907</v>
      </c>
      <c r="G11" s="78">
        <f>('Grantee Dashboard'!AE13*3412.14*3.365)/1000000+('Grantee Dashboard'!AF13*100000*1.092)/1000000+('Grantee Dashboard'!AG13*(140000/1000000)*1.158)+('Grantee Dashboard'!AH13*(91330/1000000)*1.151)</f>
        <v>7547.8609028198998</v>
      </c>
      <c r="H11" s="78">
        <f t="shared" si="1"/>
        <v>453769.15953157475</v>
      </c>
    </row>
    <row r="12" spans="2:8" x14ac:dyDescent="0.25">
      <c r="B12" s="11" t="str">
        <f>'Grantee Dashboard'!B14&amp;"-Q"&amp;'Grantee Dashboard'!C14</f>
        <v>2012-Q3</v>
      </c>
      <c r="C12" s="11">
        <f>'Grantee Dashboard'!R14</f>
        <v>0</v>
      </c>
      <c r="D12" s="11">
        <f t="shared" si="0"/>
        <v>3804</v>
      </c>
      <c r="E12" s="11">
        <f>'Grantee Dashboard'!Z14</f>
        <v>334</v>
      </c>
      <c r="F12" s="11">
        <f t="shared" si="1"/>
        <v>3241</v>
      </c>
      <c r="G12" s="78">
        <f>('Grantee Dashboard'!AE14*3412.14*3.365)/1000000+('Grantee Dashboard'!AF14*100000*1.092)/1000000+('Grantee Dashboard'!AG14*(140000/1000000)*1.158)+('Grantee Dashboard'!AH14*(91330/1000000)*1.151)</f>
        <v>0</v>
      </c>
      <c r="H12" s="78">
        <f t="shared" si="1"/>
        <v>453769.15953157475</v>
      </c>
    </row>
    <row r="13" spans="2:8" x14ac:dyDescent="0.25">
      <c r="B13" s="11" t="str">
        <f>'Grantee Dashboard'!B15&amp;"-Q"&amp;'Grantee Dashboard'!C15</f>
        <v>2012-Q4</v>
      </c>
      <c r="C13" s="11">
        <f>'Grantee Dashboard'!R15</f>
        <v>187</v>
      </c>
      <c r="D13" s="11">
        <f t="shared" si="0"/>
        <v>3991</v>
      </c>
      <c r="E13" s="11">
        <f>'Grantee Dashboard'!Z15</f>
        <v>1166</v>
      </c>
      <c r="F13" s="11">
        <f t="shared" si="1"/>
        <v>4407</v>
      </c>
      <c r="G13" s="78">
        <f>('Grantee Dashboard'!AE15*3412.14*3.365)/1000000+('Grantee Dashboard'!AF15*100000*1.092)/1000000+('Grantee Dashboard'!AG15*(140000/1000000)*1.158)+('Grantee Dashboard'!AH15*(91330/1000000)*1.151)</f>
        <v>0</v>
      </c>
      <c r="H13" s="78">
        <f t="shared" si="1"/>
        <v>453769.15953157475</v>
      </c>
    </row>
    <row r="14" spans="2:8" x14ac:dyDescent="0.25">
      <c r="B14" s="11" t="str">
        <f>'Grantee Dashboard'!B16&amp;"-Q"&amp;'Grantee Dashboard'!C16</f>
        <v>2013-Q1</v>
      </c>
      <c r="C14" s="11">
        <f>'Grantee Dashboard'!R16</f>
        <v>0</v>
      </c>
      <c r="D14" s="11">
        <f t="shared" si="0"/>
        <v>3991</v>
      </c>
      <c r="E14" s="11">
        <f>'Grantee Dashboard'!Z16</f>
        <v>2457</v>
      </c>
      <c r="F14" s="11">
        <f t="shared" si="1"/>
        <v>6864</v>
      </c>
      <c r="G14" s="78">
        <f>('Grantee Dashboard'!AE16*3412.14*3.365)/1000000+('Grantee Dashboard'!AF16*100000*1.092)/1000000+('Grantee Dashboard'!AG16*(140000/1000000)*1.158)+('Grantee Dashboard'!AH16*(91330/1000000)*1.151)</f>
        <v>0</v>
      </c>
      <c r="H14" s="78">
        <f t="shared" si="1"/>
        <v>453769.15953157475</v>
      </c>
    </row>
    <row r="15" spans="2:8" x14ac:dyDescent="0.25">
      <c r="B15" s="11" t="str">
        <f>'Grantee Dashboard'!B17&amp;"-Q"&amp;'Grantee Dashboard'!C17</f>
        <v>2013-Q2</v>
      </c>
      <c r="C15" s="11">
        <f>'Grantee Dashboard'!R17</f>
        <v>1777</v>
      </c>
      <c r="D15" s="11">
        <f t="shared" si="0"/>
        <v>5768</v>
      </c>
      <c r="E15" s="11">
        <f>'Grantee Dashboard'!Z17</f>
        <v>2087</v>
      </c>
      <c r="F15" s="11">
        <f t="shared" si="1"/>
        <v>8951</v>
      </c>
      <c r="G15" s="78">
        <f>('Grantee Dashboard'!AE17*3412.14*3.365)/1000000+('Grantee Dashboard'!AF17*100000*1.092)/1000000+('Grantee Dashboard'!AG17*(140000/1000000)*1.158)+('Grantee Dashboard'!AH17*(91330/1000000)*1.151)</f>
        <v>0</v>
      </c>
      <c r="H15" s="78">
        <f t="shared" si="1"/>
        <v>453769.15953157475</v>
      </c>
    </row>
    <row r="16" spans="2:8" x14ac:dyDescent="0.25">
      <c r="B16" s="83" t="str">
        <f>'Grantee Dashboard'!B18&amp;"-Q"&amp;'Grantee Dashboard'!C18</f>
        <v>2013-Q3</v>
      </c>
      <c r="C16" s="11">
        <f>'Grantee Dashboard'!R18</f>
        <v>2803</v>
      </c>
      <c r="D16" s="11">
        <f t="shared" si="0"/>
        <v>8571</v>
      </c>
      <c r="E16" s="11">
        <f>'Grantee Dashboard'!Z18</f>
        <v>2861</v>
      </c>
      <c r="F16" s="11">
        <f t="shared" si="1"/>
        <v>11812</v>
      </c>
      <c r="G16" s="78">
        <f>('Grantee Dashboard'!AE18*3412.14*3.365)/1000000+('Grantee Dashboard'!AF18*100000*1.092)/1000000+('Grantee Dashboard'!AG18*(140000/1000000)*1.158)+('Grantee Dashboard'!AH18*(91330/1000000)*1.151)</f>
        <v>0</v>
      </c>
      <c r="H16" s="78">
        <f t="shared" si="1"/>
        <v>453769.15953157475</v>
      </c>
    </row>
    <row r="17" spans="2:8" x14ac:dyDescent="0.25">
      <c r="B17" s="11" t="str">
        <f>'Grantee Dashboard'!B20&amp;"-Q"&amp;'Grantee Dashboard'!C20</f>
        <v>2013-Q4</v>
      </c>
      <c r="C17" s="11">
        <f>'Grantee Dashboard'!R20</f>
        <v>0</v>
      </c>
      <c r="D17" s="11">
        <f t="shared" ref="D17:D19" si="2">C17+D16</f>
        <v>8571</v>
      </c>
      <c r="E17" s="11">
        <f>'Grantee Dashboard'!Z20</f>
        <v>858</v>
      </c>
      <c r="F17" s="11">
        <f t="shared" ref="F17:F19" si="3">E17+F16</f>
        <v>12670</v>
      </c>
      <c r="G17" s="78">
        <f>('Grantee Dashboard'!AE20*3412.14*3.365)/1000000+('Grantee Dashboard'!AF20*100000*1.092)/1000000+('Grantee Dashboard'!AG20*(140000/1000000)*1.158)+('Grantee Dashboard'!AH20*(91330/1000000)*1.151)</f>
        <v>26336.395799999995</v>
      </c>
      <c r="H17" s="78">
        <f t="shared" ref="H17:H19" si="4">G17+H16</f>
        <v>480105.55533157475</v>
      </c>
    </row>
    <row r="18" spans="2:8" x14ac:dyDescent="0.25">
      <c r="B18" s="11" t="str">
        <f>'Grantee Dashboard'!B21&amp;"-Q"&amp;'Grantee Dashboard'!C21</f>
        <v>2014-Q1</v>
      </c>
      <c r="C18" s="11">
        <f>'Grantee Dashboard'!R21</f>
        <v>0</v>
      </c>
      <c r="D18" s="11">
        <f t="shared" si="2"/>
        <v>8571</v>
      </c>
      <c r="E18" s="11">
        <f>'Grantee Dashboard'!Z21</f>
        <v>1456</v>
      </c>
      <c r="F18" s="11">
        <f t="shared" si="3"/>
        <v>14126</v>
      </c>
      <c r="G18" s="78">
        <f>('Grantee Dashboard'!AE21*3412.14*3.365)/1000000+('Grantee Dashboard'!AF21*100000*1.092)/1000000+('Grantee Dashboard'!AG21*(140000/1000000)*1.158)+('Grantee Dashboard'!AH21*(91330/1000000)*1.151)</f>
        <v>44692.065599999994</v>
      </c>
      <c r="H18" s="78">
        <f t="shared" si="4"/>
        <v>524797.62093157473</v>
      </c>
    </row>
    <row r="19" spans="2:8" x14ac:dyDescent="0.25">
      <c r="B19" s="11" t="str">
        <f>'Grantee Dashboard'!B22&amp;"-Q"&amp;'Grantee Dashboard'!C22</f>
        <v>2014-Q2</v>
      </c>
      <c r="C19" s="11">
        <f>'Grantee Dashboard'!R22</f>
        <v>0</v>
      </c>
      <c r="D19" s="11">
        <f t="shared" si="2"/>
        <v>8571</v>
      </c>
      <c r="E19" s="11">
        <f>'Grantee Dashboard'!Z22</f>
        <v>1952</v>
      </c>
      <c r="F19" s="11">
        <f t="shared" si="3"/>
        <v>16078</v>
      </c>
      <c r="G19" s="78">
        <f>('Grantee Dashboard'!AE22*3412.14*3.365)/1000000+('Grantee Dashboard'!AF22*100000*1.092)/1000000+('Grantee Dashboard'!AG22*(140000/1000000)*1.158)+('Grantee Dashboard'!AH22*(91330/1000000)*1.151)</f>
        <v>59916.835199999987</v>
      </c>
      <c r="H19" s="78">
        <f t="shared" si="4"/>
        <v>584714.4561315747</v>
      </c>
    </row>
    <row r="20" spans="2:8" ht="15.75" thickBot="1" x14ac:dyDescent="0.3">
      <c r="B20" s="79" t="s">
        <v>188</v>
      </c>
      <c r="C20" s="11">
        <f>'Grantee Dashboard'!R23</f>
        <v>0</v>
      </c>
      <c r="D20" s="11">
        <f t="shared" ref="D20" si="5">C20+D19</f>
        <v>8571</v>
      </c>
      <c r="E20" s="11">
        <f>'Grantee Dashboard'!Z23</f>
        <v>3336</v>
      </c>
      <c r="F20" s="11">
        <f t="shared" ref="F20" si="6">E20+F19</f>
        <v>19414</v>
      </c>
      <c r="G20" s="78">
        <f>('Grantee Dashboard'!AE23*3412.14*3.365)/1000000+('Grantee Dashboard'!AF23*100000*1.092)/1000000+('Grantee Dashboard'!AG23*(140000/1000000)*1.158)+('Grantee Dashboard'!AH23*(91330/1000000)*1.151)</f>
        <v>102398.85359999997</v>
      </c>
      <c r="H20" s="78">
        <f t="shared" ref="H20" si="7">G20+H19</f>
        <v>687113.30973157473</v>
      </c>
    </row>
    <row r="21" spans="2:8" ht="15.75" thickBot="1" x14ac:dyDescent="0.3">
      <c r="B21" s="80" t="s">
        <v>181</v>
      </c>
      <c r="C21" s="81">
        <f>SUM(C5:C20)</f>
        <v>8571</v>
      </c>
      <c r="D21" s="81"/>
      <c r="E21" s="81">
        <f>SUM(E5:E20)</f>
        <v>19414</v>
      </c>
      <c r="F21" s="82"/>
      <c r="G21" s="84">
        <f>SUM(G5:G20)</f>
        <v>687113.30973157473</v>
      </c>
      <c r="H21" s="82"/>
    </row>
  </sheetData>
  <sheetProtection algorithmName="SHA-512" hashValue="Qg/7uOPd0FJAdxPBmbrEbA22KdeAPzejTUi48eZixxWy7zifAmcrrxA1KgfkJsGepCgleDIQSQukuM6j+73Kkw==" saltValue="D3qrP8qU6YCKcfyJ53+7D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Navigant</cp:lastModifiedBy>
  <dcterms:created xsi:type="dcterms:W3CDTF">2013-05-10T14:58:05Z</dcterms:created>
  <dcterms:modified xsi:type="dcterms:W3CDTF">2015-05-26T16:55:04Z</dcterms:modified>
</cp:coreProperties>
</file>